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4895" windowHeight="8145" firstSheet="5" activeTab="8"/>
  </bookViews>
  <sheets>
    <sheet name="介老福" sheetId="16" state="hidden" r:id="rId1"/>
    <sheet name="介護老人福祉施設 (2)" sheetId="15" state="hidden" r:id="rId2"/>
    <sheet name="短入生" sheetId="14" state="hidden" r:id="rId3"/>
    <sheet name="短期入所生活介護 (2)" sheetId="17" state="hidden" r:id="rId4"/>
    <sheet name="通所介護5-7 (2)" sheetId="18" state="hidden" r:id="rId5"/>
    <sheet name="通所介護" sheetId="27" r:id="rId6"/>
    <sheet name="通介7-8" sheetId="21" state="hidden" r:id="rId7"/>
    <sheet name="通所介護7-9 (2)" sheetId="22" state="hidden" r:id="rId8"/>
    <sheet name="総合事業" sheetId="29" r:id="rId9"/>
    <sheet name="総事" sheetId="6" state="hidden" r:id="rId10"/>
    <sheet name="認知症対応型通所介護 5-7(2)" sheetId="19" state="hidden" r:id="rId11"/>
    <sheet name="認通介7-8" sheetId="23" state="hidden" r:id="rId12"/>
    <sheet name="認知症対応型通所介護 7-9(2)" sheetId="24" state="hidden" r:id="rId13"/>
    <sheet name="訪問介護 (2)" sheetId="20" state="hidden" r:id="rId14"/>
  </sheets>
  <definedNames>
    <definedName name="_xlnm.Print_Area" localSheetId="1">'介護老人福祉施設 (2)'!$A$1:$X$53</definedName>
    <definedName name="_xlnm.Print_Area" localSheetId="0">介老福!$A$1:$Q$84</definedName>
    <definedName name="_xlnm.Print_Area" localSheetId="8">総合事業!$A$1:$M$33</definedName>
    <definedName name="_xlnm.Print_Area" localSheetId="3">'短期入所生活介護 (2)'!$A$1:$X$32</definedName>
    <definedName name="_xlnm.Print_Area" localSheetId="2">短入生!$A$1:$I$35</definedName>
    <definedName name="_xlnm.Print_Area" localSheetId="5">通所介護!$A$1:$M$33</definedName>
  </definedNames>
  <calcPr calcId="145621"/>
</workbook>
</file>

<file path=xl/calcChain.xml><?xml version="1.0" encoding="utf-8"?>
<calcChain xmlns="http://schemas.openxmlformats.org/spreadsheetml/2006/main">
  <c r="J7" i="14" l="1"/>
  <c r="F20" i="27"/>
  <c r="G2" i="23" l="1"/>
  <c r="L17" i="23" s="1"/>
  <c r="L18" i="23" s="1"/>
  <c r="L19" i="23" s="1"/>
  <c r="L20" i="23" s="1"/>
  <c r="K13" i="27"/>
  <c r="O17" i="23" l="1"/>
  <c r="K17" i="23"/>
  <c r="K18" i="23" s="1"/>
  <c r="K19" i="23" s="1"/>
  <c r="K20" i="23" s="1"/>
  <c r="N17" i="23"/>
  <c r="N18" i="23" s="1"/>
  <c r="J17" i="23"/>
  <c r="J18" i="23" s="1"/>
  <c r="M17" i="23"/>
  <c r="M18" i="23" s="1"/>
  <c r="P17" i="23"/>
  <c r="N19" i="23" l="1"/>
  <c r="N20" i="23" s="1"/>
  <c r="M19" i="23"/>
  <c r="M20" i="23" s="1"/>
  <c r="J19" i="23"/>
  <c r="J20" i="23" s="1"/>
  <c r="G2" i="14" l="1"/>
  <c r="L17" i="14" s="1"/>
  <c r="K26" i="16"/>
  <c r="L26" i="16"/>
  <c r="M26" i="16"/>
  <c r="N26" i="16"/>
  <c r="J26" i="16"/>
  <c r="M17" i="14" l="1"/>
  <c r="J17" i="14"/>
  <c r="K17" i="14"/>
  <c r="N17" i="14"/>
  <c r="O9" i="29" l="1"/>
  <c r="O12" i="29" l="1"/>
  <c r="D17" i="29" s="1"/>
  <c r="I17" i="29" l="1"/>
  <c r="F24" i="29" s="1"/>
  <c r="M16" i="6"/>
  <c r="L16" i="6"/>
  <c r="M7" i="6"/>
  <c r="K7" i="6"/>
  <c r="K8" i="6"/>
  <c r="K9" i="6"/>
  <c r="K10" i="6"/>
  <c r="K11" i="6"/>
  <c r="K12" i="6"/>
  <c r="K13" i="6"/>
  <c r="K14" i="6"/>
  <c r="K15" i="6"/>
  <c r="K6" i="6"/>
  <c r="L7" i="6"/>
  <c r="J7" i="6"/>
  <c r="J8" i="6"/>
  <c r="J9" i="6"/>
  <c r="J10" i="6"/>
  <c r="J11" i="6"/>
  <c r="J12" i="6"/>
  <c r="J13" i="6"/>
  <c r="J14" i="6"/>
  <c r="J15" i="6"/>
  <c r="J6" i="6"/>
  <c r="G2" i="6" l="1"/>
  <c r="J16" i="6"/>
  <c r="K16" i="6"/>
  <c r="M17" i="6" l="1"/>
  <c r="M18" i="6" s="1"/>
  <c r="M20" i="6" s="1"/>
  <c r="M21" i="6" s="1"/>
  <c r="M24" i="6" s="1"/>
  <c r="M25" i="6" s="1"/>
  <c r="R8" i="29" s="1"/>
  <c r="J17" i="6"/>
  <c r="J18" i="6" s="1"/>
  <c r="L17" i="6"/>
  <c r="L18" i="6" s="1"/>
  <c r="L20" i="6" s="1"/>
  <c r="L21" i="6" s="1"/>
  <c r="K17" i="6"/>
  <c r="K18" i="6" s="1"/>
  <c r="K19" i="6" s="1"/>
  <c r="K20" i="6" s="1"/>
  <c r="K21" i="6" s="1"/>
  <c r="K24" i="6" s="1"/>
  <c r="K25" i="6" s="1"/>
  <c r="R4" i="29" s="1"/>
  <c r="J6" i="23"/>
  <c r="J7" i="23"/>
  <c r="J8" i="23"/>
  <c r="J9" i="23"/>
  <c r="J10" i="23"/>
  <c r="J11" i="23"/>
  <c r="J12" i="23"/>
  <c r="J13" i="23"/>
  <c r="J14" i="23"/>
  <c r="J15" i="23"/>
  <c r="J5" i="23"/>
  <c r="J29" i="23"/>
  <c r="J30" i="23" s="1"/>
  <c r="J31" i="23" s="1"/>
  <c r="P26" i="27"/>
  <c r="G24" i="27" s="1"/>
  <c r="J35" i="23" l="1"/>
  <c r="J34" i="23"/>
  <c r="J33" i="23"/>
  <c r="J32" i="23"/>
  <c r="M22" i="6"/>
  <c r="M23" i="6" s="1"/>
  <c r="R7" i="29" s="1"/>
  <c r="M16" i="23"/>
  <c r="M21" i="23" s="1"/>
  <c r="M22" i="23" s="1"/>
  <c r="M23" i="23" s="1"/>
  <c r="P16" i="23"/>
  <c r="K16" i="23"/>
  <c r="L16" i="23"/>
  <c r="L21" i="23" s="1"/>
  <c r="O16" i="23"/>
  <c r="O18" i="23" s="1"/>
  <c r="O19" i="23" s="1"/>
  <c r="O20" i="23" s="1"/>
  <c r="J16" i="23"/>
  <c r="J21" i="23" s="1"/>
  <c r="J22" i="23" s="1"/>
  <c r="J23" i="23" s="1"/>
  <c r="N16" i="23"/>
  <c r="K22" i="6"/>
  <c r="K23" i="6" s="1"/>
  <c r="R3" i="29" s="1"/>
  <c r="F23" i="29" s="1"/>
  <c r="L22" i="6"/>
  <c r="L23" i="6" s="1"/>
  <c r="R9" i="29" s="1"/>
  <c r="L24" i="6"/>
  <c r="L25" i="6" s="1"/>
  <c r="R10" i="29" s="1"/>
  <c r="J19" i="6"/>
  <c r="J20" i="6" s="1"/>
  <c r="J21" i="6" s="1"/>
  <c r="G2" i="21"/>
  <c r="J27" i="21"/>
  <c r="J28" i="21" s="1"/>
  <c r="J29" i="21" s="1"/>
  <c r="L14" i="21"/>
  <c r="J6" i="21"/>
  <c r="J7" i="21"/>
  <c r="J8" i="21"/>
  <c r="J9" i="21"/>
  <c r="J10" i="21"/>
  <c r="J11" i="21"/>
  <c r="J12" i="21"/>
  <c r="J13" i="21"/>
  <c r="J5" i="21"/>
  <c r="P18" i="23" l="1"/>
  <c r="P19" i="23" s="1"/>
  <c r="P20" i="23" s="1"/>
  <c r="P21" i="23" s="1"/>
  <c r="M24" i="23"/>
  <c r="M25" i="23" s="1"/>
  <c r="K21" i="23"/>
  <c r="J24" i="23"/>
  <c r="J25" i="23" s="1"/>
  <c r="O21" i="23"/>
  <c r="L24" i="23"/>
  <c r="L25" i="23" s="1"/>
  <c r="L22" i="23"/>
  <c r="L23" i="23" s="1"/>
  <c r="N21" i="23"/>
  <c r="J22" i="6"/>
  <c r="J23" i="6" s="1"/>
  <c r="R5" i="29" s="1"/>
  <c r="C22" i="29" s="1"/>
  <c r="J24" i="6"/>
  <c r="J25" i="6" s="1"/>
  <c r="R6" i="29" s="1"/>
  <c r="M15" i="21"/>
  <c r="M16" i="21" s="1"/>
  <c r="N15" i="21"/>
  <c r="L15" i="21"/>
  <c r="L16" i="21" s="1"/>
  <c r="L17" i="21" s="1"/>
  <c r="L18" i="21" s="1"/>
  <c r="L19" i="21" s="1"/>
  <c r="L22" i="21" s="1"/>
  <c r="L23" i="21" s="1"/>
  <c r="J15" i="21"/>
  <c r="J16" i="21" s="1"/>
  <c r="J17" i="21" s="1"/>
  <c r="K15" i="21"/>
  <c r="N14" i="21"/>
  <c r="J14" i="21"/>
  <c r="M14" i="21"/>
  <c r="K14" i="21"/>
  <c r="J30" i="21"/>
  <c r="J31" i="21" s="1"/>
  <c r="J32" i="21"/>
  <c r="J33" i="21" s="1"/>
  <c r="R27" i="27" s="1"/>
  <c r="O9" i="27"/>
  <c r="F19" i="27" s="1"/>
  <c r="C18" i="27" s="1"/>
  <c r="P24" i="23" l="1"/>
  <c r="P25" i="23" s="1"/>
  <c r="P22" i="23"/>
  <c r="P23" i="23" s="1"/>
  <c r="N16" i="21"/>
  <c r="N17" i="21" s="1"/>
  <c r="N18" i="21" s="1"/>
  <c r="N19" i="21" s="1"/>
  <c r="N22" i="21" s="1"/>
  <c r="N23" i="21" s="1"/>
  <c r="R4" i="27" s="1"/>
  <c r="K16" i="21"/>
  <c r="K17" i="21" s="1"/>
  <c r="K18" i="21" s="1"/>
  <c r="K24" i="23"/>
  <c r="K25" i="23" s="1"/>
  <c r="K22" i="23"/>
  <c r="K23" i="23" s="1"/>
  <c r="O24" i="23"/>
  <c r="O25" i="23" s="1"/>
  <c r="O22" i="23"/>
  <c r="O23" i="23" s="1"/>
  <c r="N22" i="23"/>
  <c r="N23" i="23" s="1"/>
  <c r="N24" i="23"/>
  <c r="N25" i="23" s="1"/>
  <c r="L20" i="21"/>
  <c r="L21" i="21" s="1"/>
  <c r="R7" i="27" s="1"/>
  <c r="J18" i="21"/>
  <c r="J19" i="21" s="1"/>
  <c r="M17" i="21"/>
  <c r="M18" i="21" s="1"/>
  <c r="M19" i="21" s="1"/>
  <c r="K19" i="21"/>
  <c r="R25" i="27"/>
  <c r="R8" i="27"/>
  <c r="J29" i="14"/>
  <c r="J28" i="14"/>
  <c r="J27" i="14"/>
  <c r="J26" i="14"/>
  <c r="J6" i="14"/>
  <c r="J8" i="14"/>
  <c r="J9" i="14"/>
  <c r="J10" i="14"/>
  <c r="J11" i="14"/>
  <c r="J12" i="14"/>
  <c r="J13" i="14"/>
  <c r="J14" i="14"/>
  <c r="J15" i="14"/>
  <c r="J5" i="14"/>
  <c r="N20" i="21" l="1"/>
  <c r="N21" i="21" s="1"/>
  <c r="R3" i="27" s="1"/>
  <c r="J32" i="14"/>
  <c r="J33" i="14" s="1"/>
  <c r="J30" i="14"/>
  <c r="J31" i="14" s="1"/>
  <c r="J20" i="21"/>
  <c r="J21" i="21" s="1"/>
  <c r="R11" i="27" s="1"/>
  <c r="J22" i="21"/>
  <c r="J23" i="21" s="1"/>
  <c r="R12" i="27" s="1"/>
  <c r="M22" i="21"/>
  <c r="M23" i="21" s="1"/>
  <c r="R6" i="27" s="1"/>
  <c r="M20" i="21"/>
  <c r="M21" i="21" s="1"/>
  <c r="R5" i="27" s="1"/>
  <c r="K20" i="21"/>
  <c r="K21" i="21" s="1"/>
  <c r="R9" i="27" s="1"/>
  <c r="K22" i="21"/>
  <c r="K23" i="21" s="1"/>
  <c r="R10" i="27" s="1"/>
  <c r="K16" i="14"/>
  <c r="K18" i="14" s="1"/>
  <c r="K19" i="14" s="1"/>
  <c r="K20" i="14" s="1"/>
  <c r="K21" i="14" s="1"/>
  <c r="M16" i="14"/>
  <c r="M18" i="14" s="1"/>
  <c r="M19" i="14" s="1"/>
  <c r="M20" i="14" s="1"/>
  <c r="N16" i="14"/>
  <c r="N18" i="14" s="1"/>
  <c r="N19" i="14" s="1"/>
  <c r="N20" i="14" s="1"/>
  <c r="L16" i="14"/>
  <c r="L18" i="14" s="1"/>
  <c r="L19" i="14" s="1"/>
  <c r="L20" i="14" s="1"/>
  <c r="J16" i="14"/>
  <c r="J18" i="14" s="1"/>
  <c r="J19" i="14" s="1"/>
  <c r="J20" i="14" s="1"/>
  <c r="J21" i="14" s="1"/>
  <c r="K22" i="14" l="1"/>
  <c r="K23" i="14" s="1"/>
  <c r="K24" i="14"/>
  <c r="K25" i="14" s="1"/>
  <c r="L21" i="14"/>
  <c r="N21" i="14"/>
  <c r="M21" i="14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M22" i="14" l="1"/>
  <c r="M23" i="14" s="1"/>
  <c r="M24" i="14"/>
  <c r="M25" i="14" s="1"/>
  <c r="J24" i="14"/>
  <c r="J22" i="14"/>
  <c r="J23" i="14" s="1"/>
  <c r="L22" i="14"/>
  <c r="L23" i="14" s="1"/>
  <c r="L24" i="14"/>
  <c r="L25" i="14" s="1"/>
  <c r="N22" i="14"/>
  <c r="N23" i="14" s="1"/>
  <c r="N24" i="14"/>
  <c r="N25" i="14" s="1"/>
  <c r="L25" i="16"/>
  <c r="L27" i="16" s="1"/>
  <c r="L28" i="16" s="1"/>
  <c r="L29" i="16" s="1"/>
  <c r="L30" i="16" s="1"/>
  <c r="J25" i="16"/>
  <c r="J27" i="16" s="1"/>
  <c r="K25" i="16"/>
  <c r="K27" i="16" s="1"/>
  <c r="K28" i="16" s="1"/>
  <c r="K29" i="16" s="1"/>
  <c r="N25" i="16"/>
  <c r="N27" i="16" s="1"/>
  <c r="M25" i="16"/>
  <c r="N28" i="16" l="1"/>
  <c r="N29" i="16" s="1"/>
  <c r="N30" i="16" s="1"/>
  <c r="M27" i="16"/>
  <c r="J28" i="16"/>
  <c r="J29" i="16" s="1"/>
  <c r="J25" i="14"/>
  <c r="K30" i="16"/>
  <c r="L31" i="16"/>
  <c r="L32" i="16" s="1"/>
  <c r="L33" i="16"/>
  <c r="L34" i="16" s="1"/>
  <c r="M28" i="16" l="1"/>
  <c r="M29" i="16" s="1"/>
  <c r="M30" i="16" s="1"/>
  <c r="J30" i="16"/>
  <c r="K31" i="16"/>
  <c r="K32" i="16" s="1"/>
  <c r="K33" i="16"/>
  <c r="K34" i="16" s="1"/>
  <c r="N33" i="16"/>
  <c r="N34" i="16" s="1"/>
  <c r="N31" i="16"/>
  <c r="N32" i="16" s="1"/>
  <c r="H33" i="24"/>
  <c r="M27" i="24"/>
  <c r="K27" i="24"/>
  <c r="J27" i="24"/>
  <c r="M26" i="24"/>
  <c r="K26" i="24"/>
  <c r="J26" i="24"/>
  <c r="M25" i="24"/>
  <c r="K25" i="24"/>
  <c r="J25" i="24"/>
  <c r="H23" i="24"/>
  <c r="M17" i="24"/>
  <c r="K17" i="24"/>
  <c r="J17" i="24"/>
  <c r="M16" i="24"/>
  <c r="K16" i="24"/>
  <c r="J16" i="24"/>
  <c r="M13" i="24"/>
  <c r="K13" i="24"/>
  <c r="J13" i="24"/>
  <c r="M12" i="24"/>
  <c r="K12" i="24"/>
  <c r="J12" i="24"/>
  <c r="M10" i="24"/>
  <c r="K10" i="24"/>
  <c r="J10" i="24"/>
  <c r="M9" i="24"/>
  <c r="K9" i="24"/>
  <c r="J9" i="24"/>
  <c r="M8" i="24"/>
  <c r="K8" i="24"/>
  <c r="J8" i="24"/>
  <c r="M7" i="24"/>
  <c r="K7" i="24"/>
  <c r="J7" i="24"/>
  <c r="M6" i="24"/>
  <c r="K6" i="24"/>
  <c r="J6" i="24"/>
  <c r="H3" i="24"/>
  <c r="F3" i="24"/>
  <c r="I33" i="24"/>
  <c r="N30" i="24"/>
  <c r="M30" i="24"/>
  <c r="L30" i="24"/>
  <c r="K30" i="24"/>
  <c r="J30" i="24"/>
  <c r="I30" i="24"/>
  <c r="N29" i="24"/>
  <c r="M29" i="24"/>
  <c r="L29" i="24"/>
  <c r="K29" i="24"/>
  <c r="J29" i="24"/>
  <c r="I29" i="24"/>
  <c r="N28" i="24"/>
  <c r="M28" i="24"/>
  <c r="L28" i="24"/>
  <c r="K28" i="24"/>
  <c r="J28" i="24"/>
  <c r="I28" i="24"/>
  <c r="N27" i="24"/>
  <c r="L27" i="24"/>
  <c r="I27" i="24"/>
  <c r="N26" i="24"/>
  <c r="L26" i="24"/>
  <c r="I26" i="24"/>
  <c r="N25" i="24"/>
  <c r="L25" i="24"/>
  <c r="I25" i="24"/>
  <c r="I23" i="24"/>
  <c r="N20" i="24"/>
  <c r="M20" i="24"/>
  <c r="L20" i="24"/>
  <c r="K20" i="24"/>
  <c r="J20" i="24"/>
  <c r="I20" i="24"/>
  <c r="N19" i="24"/>
  <c r="M19" i="24"/>
  <c r="L19" i="24"/>
  <c r="K19" i="24"/>
  <c r="J19" i="24"/>
  <c r="I19" i="24"/>
  <c r="N18" i="24"/>
  <c r="M18" i="24"/>
  <c r="L18" i="24"/>
  <c r="K18" i="24"/>
  <c r="J18" i="24"/>
  <c r="I18" i="24"/>
  <c r="N17" i="24"/>
  <c r="L17" i="24"/>
  <c r="I17" i="24"/>
  <c r="N16" i="24"/>
  <c r="L16" i="24"/>
  <c r="I16" i="24"/>
  <c r="M14" i="24"/>
  <c r="K14" i="24"/>
  <c r="J14" i="24"/>
  <c r="N13" i="24"/>
  <c r="L13" i="24"/>
  <c r="I13" i="24"/>
  <c r="H13" i="24"/>
  <c r="N12" i="24"/>
  <c r="L12" i="24"/>
  <c r="I12" i="24"/>
  <c r="H12" i="24"/>
  <c r="M11" i="24"/>
  <c r="K11" i="24"/>
  <c r="J11" i="24"/>
  <c r="N10" i="24"/>
  <c r="L10" i="24"/>
  <c r="I10" i="24"/>
  <c r="H10" i="24"/>
  <c r="N9" i="24"/>
  <c r="L9" i="24"/>
  <c r="I9" i="24"/>
  <c r="H9" i="24"/>
  <c r="N8" i="24"/>
  <c r="L8" i="24"/>
  <c r="I8" i="24"/>
  <c r="H8" i="24"/>
  <c r="N7" i="24"/>
  <c r="I7" i="24"/>
  <c r="H7" i="24"/>
  <c r="N6" i="24"/>
  <c r="L6" i="24"/>
  <c r="I6" i="24"/>
  <c r="H6" i="24"/>
  <c r="F4" i="24"/>
  <c r="H41" i="22"/>
  <c r="N35" i="22"/>
  <c r="M32" i="22"/>
  <c r="K32" i="22"/>
  <c r="J32" i="22"/>
  <c r="M31" i="22"/>
  <c r="K31" i="22"/>
  <c r="J31" i="22"/>
  <c r="M30" i="22"/>
  <c r="K30" i="22"/>
  <c r="J30" i="22"/>
  <c r="M29" i="22"/>
  <c r="K29" i="22"/>
  <c r="J29" i="22"/>
  <c r="H27" i="22"/>
  <c r="M20" i="22"/>
  <c r="M18" i="22"/>
  <c r="K18" i="22"/>
  <c r="J18" i="22"/>
  <c r="M17" i="22"/>
  <c r="K17" i="22"/>
  <c r="J17" i="22"/>
  <c r="M16" i="22"/>
  <c r="K16" i="22"/>
  <c r="J16" i="22"/>
  <c r="M13" i="22"/>
  <c r="K13" i="22"/>
  <c r="J13" i="22"/>
  <c r="M12" i="22"/>
  <c r="K12" i="22"/>
  <c r="J12" i="22"/>
  <c r="M10" i="22"/>
  <c r="K10" i="22"/>
  <c r="J10" i="22"/>
  <c r="M9" i="22"/>
  <c r="K9" i="22"/>
  <c r="J9" i="22"/>
  <c r="M8" i="22"/>
  <c r="K8" i="22"/>
  <c r="J8" i="22"/>
  <c r="M7" i="22"/>
  <c r="K7" i="22"/>
  <c r="J7" i="22"/>
  <c r="M6" i="22"/>
  <c r="K6" i="22"/>
  <c r="J6" i="22"/>
  <c r="H3" i="22"/>
  <c r="F3" i="22"/>
  <c r="I41" i="22"/>
  <c r="N38" i="22"/>
  <c r="M38" i="22"/>
  <c r="L38" i="22"/>
  <c r="K38" i="22"/>
  <c r="J38" i="22"/>
  <c r="I38" i="22"/>
  <c r="N37" i="22"/>
  <c r="M37" i="22"/>
  <c r="L37" i="22"/>
  <c r="K37" i="22"/>
  <c r="J37" i="22"/>
  <c r="I37" i="22"/>
  <c r="N36" i="22"/>
  <c r="M36" i="22"/>
  <c r="L36" i="22"/>
  <c r="K36" i="22"/>
  <c r="J36" i="22"/>
  <c r="I36" i="22"/>
  <c r="M35" i="22"/>
  <c r="L35" i="22"/>
  <c r="K35" i="22"/>
  <c r="J35" i="22"/>
  <c r="I35" i="22"/>
  <c r="N34" i="22"/>
  <c r="M34" i="22"/>
  <c r="L34" i="22"/>
  <c r="K34" i="22"/>
  <c r="J34" i="22"/>
  <c r="I34" i="22"/>
  <c r="N33" i="22"/>
  <c r="M33" i="22"/>
  <c r="L33" i="22"/>
  <c r="K33" i="22"/>
  <c r="J33" i="22"/>
  <c r="I33" i="22"/>
  <c r="N32" i="22"/>
  <c r="L32" i="22"/>
  <c r="I32" i="22"/>
  <c r="N31" i="22"/>
  <c r="L31" i="22"/>
  <c r="I31" i="22"/>
  <c r="N30" i="22"/>
  <c r="L30" i="22"/>
  <c r="I30" i="22"/>
  <c r="N29" i="22"/>
  <c r="L29" i="22"/>
  <c r="I29" i="22"/>
  <c r="I27" i="22"/>
  <c r="N24" i="22"/>
  <c r="M24" i="22"/>
  <c r="L24" i="22"/>
  <c r="K24" i="22"/>
  <c r="J24" i="22"/>
  <c r="I24" i="22"/>
  <c r="N23" i="22"/>
  <c r="M23" i="22"/>
  <c r="L23" i="22"/>
  <c r="K23" i="22"/>
  <c r="J23" i="22"/>
  <c r="I23" i="22"/>
  <c r="N22" i="22"/>
  <c r="M22" i="22"/>
  <c r="L22" i="22"/>
  <c r="K22" i="22"/>
  <c r="J22" i="22"/>
  <c r="I22" i="22"/>
  <c r="N21" i="22"/>
  <c r="I21" i="22"/>
  <c r="N20" i="22"/>
  <c r="L20" i="22"/>
  <c r="K20" i="22"/>
  <c r="J20" i="22"/>
  <c r="I20" i="22"/>
  <c r="N19" i="22"/>
  <c r="M19" i="22"/>
  <c r="L19" i="22"/>
  <c r="K19" i="22"/>
  <c r="J19" i="22"/>
  <c r="I19" i="22"/>
  <c r="N18" i="22"/>
  <c r="L18" i="22"/>
  <c r="I18" i="22"/>
  <c r="N17" i="22"/>
  <c r="L17" i="22"/>
  <c r="I17" i="22"/>
  <c r="N16" i="22"/>
  <c r="L16" i="22"/>
  <c r="I16" i="22"/>
  <c r="M14" i="22"/>
  <c r="K14" i="22"/>
  <c r="J14" i="22"/>
  <c r="N13" i="22"/>
  <c r="L13" i="22"/>
  <c r="I13" i="22"/>
  <c r="N12" i="22"/>
  <c r="L12" i="22"/>
  <c r="I12" i="22"/>
  <c r="M11" i="22"/>
  <c r="K11" i="22"/>
  <c r="J11" i="22"/>
  <c r="N10" i="22"/>
  <c r="I10" i="22"/>
  <c r="H10" i="22"/>
  <c r="N9" i="22"/>
  <c r="L9" i="22"/>
  <c r="I9" i="22"/>
  <c r="H9" i="22"/>
  <c r="N8" i="22"/>
  <c r="L8" i="22"/>
  <c r="I8" i="22"/>
  <c r="H8" i="22"/>
  <c r="N7" i="22"/>
  <c r="L7" i="22"/>
  <c r="I7" i="22"/>
  <c r="H7" i="22"/>
  <c r="N6" i="22"/>
  <c r="I6" i="22"/>
  <c r="H6" i="22"/>
  <c r="F4" i="22"/>
  <c r="M33" i="16" l="1"/>
  <c r="M34" i="16" s="1"/>
  <c r="M31" i="16"/>
  <c r="M32" i="16" s="1"/>
  <c r="M5" i="24"/>
  <c r="J31" i="16"/>
  <c r="J32" i="16" s="1"/>
  <c r="J33" i="16"/>
  <c r="J34" i="16" s="1"/>
  <c r="J21" i="22"/>
  <c r="V21" i="22" s="1"/>
  <c r="V7" i="22"/>
  <c r="O7" i="22" s="1"/>
  <c r="Y7" i="22" s="1"/>
  <c r="W30" i="24"/>
  <c r="V27" i="24"/>
  <c r="W26" i="24"/>
  <c r="W20" i="24"/>
  <c r="V17" i="24"/>
  <c r="W16" i="24"/>
  <c r="V12" i="24"/>
  <c r="V10" i="24"/>
  <c r="V8" i="24"/>
  <c r="V30" i="24"/>
  <c r="W29" i="24"/>
  <c r="V26" i="24"/>
  <c r="W25" i="24"/>
  <c r="V20" i="24"/>
  <c r="W19" i="24"/>
  <c r="V16" i="24"/>
  <c r="W13" i="24"/>
  <c r="V29" i="24"/>
  <c r="W28" i="24"/>
  <c r="V25" i="24"/>
  <c r="V19" i="24"/>
  <c r="W18" i="24"/>
  <c r="V13" i="24"/>
  <c r="V28" i="24"/>
  <c r="W27" i="24"/>
  <c r="V18" i="24"/>
  <c r="W17" i="24"/>
  <c r="W12" i="24"/>
  <c r="W10" i="24"/>
  <c r="W8" i="24"/>
  <c r="V7" i="24"/>
  <c r="W9" i="24"/>
  <c r="W6" i="24"/>
  <c r="V9" i="24"/>
  <c r="W7" i="24"/>
  <c r="V6" i="24"/>
  <c r="L7" i="24"/>
  <c r="V9" i="22"/>
  <c r="L6" i="22"/>
  <c r="L10" i="22"/>
  <c r="K21" i="22"/>
  <c r="W21" i="22" s="1"/>
  <c r="V38" i="22"/>
  <c r="W37" i="22"/>
  <c r="V34" i="22"/>
  <c r="W33" i="22"/>
  <c r="V30" i="22"/>
  <c r="W29" i="22"/>
  <c r="V24" i="22"/>
  <c r="W23" i="22"/>
  <c r="V20" i="22"/>
  <c r="W19" i="22"/>
  <c r="V37" i="22"/>
  <c r="W36" i="22"/>
  <c r="V33" i="22"/>
  <c r="W32" i="22"/>
  <c r="V29" i="22"/>
  <c r="V23" i="22"/>
  <c r="W22" i="22"/>
  <c r="V19" i="22"/>
  <c r="W18" i="22"/>
  <c r="V36" i="22"/>
  <c r="W35" i="22"/>
  <c r="V32" i="22"/>
  <c r="W31" i="22"/>
  <c r="V22" i="22"/>
  <c r="V18" i="22"/>
  <c r="W17" i="22"/>
  <c r="W38" i="22"/>
  <c r="V31" i="22"/>
  <c r="W13" i="22"/>
  <c r="W10" i="22"/>
  <c r="W8" i="22"/>
  <c r="W6" i="22"/>
  <c r="V35" i="22"/>
  <c r="W34" i="22"/>
  <c r="W24" i="22"/>
  <c r="W16" i="22"/>
  <c r="V13" i="22"/>
  <c r="W12" i="22"/>
  <c r="V10" i="22"/>
  <c r="V8" i="22"/>
  <c r="V6" i="22"/>
  <c r="W30" i="22"/>
  <c r="W20" i="22"/>
  <c r="V17" i="22"/>
  <c r="V16" i="22"/>
  <c r="V12" i="22"/>
  <c r="W9" i="22"/>
  <c r="W7" i="22"/>
  <c r="M21" i="22"/>
  <c r="P9" i="24" l="1"/>
  <c r="T9" i="24" s="1"/>
  <c r="X28" i="24"/>
  <c r="O28" i="24"/>
  <c r="O16" i="24"/>
  <c r="Y16" i="24" s="1"/>
  <c r="X16" i="24"/>
  <c r="X10" i="24"/>
  <c r="O10" i="24"/>
  <c r="Y10" i="24" s="1"/>
  <c r="P20" i="24"/>
  <c r="T20" i="24" s="1"/>
  <c r="L14" i="24"/>
  <c r="X7" i="24"/>
  <c r="O7" i="24"/>
  <c r="Y7" i="24" s="1"/>
  <c r="P17" i="24"/>
  <c r="T17" i="24" s="1"/>
  <c r="X13" i="24"/>
  <c r="O13" i="24"/>
  <c r="P28" i="24"/>
  <c r="T28" i="24" s="1"/>
  <c r="P19" i="24"/>
  <c r="T19" i="24" s="1"/>
  <c r="P29" i="24"/>
  <c r="T29" i="24" s="1"/>
  <c r="X12" i="24"/>
  <c r="V14" i="24"/>
  <c r="O12" i="24"/>
  <c r="Y12" i="24" s="1"/>
  <c r="P26" i="24"/>
  <c r="T26" i="24" s="1"/>
  <c r="X9" i="24"/>
  <c r="O9" i="24"/>
  <c r="P8" i="24"/>
  <c r="T8" i="24" s="1"/>
  <c r="X18" i="24"/>
  <c r="O18" i="24"/>
  <c r="P18" i="24"/>
  <c r="T18" i="24" s="1"/>
  <c r="X29" i="24"/>
  <c r="O29" i="24"/>
  <c r="O20" i="24"/>
  <c r="Y20" i="24" s="1"/>
  <c r="X20" i="24"/>
  <c r="O30" i="24"/>
  <c r="Y30" i="24" s="1"/>
  <c r="X30" i="24"/>
  <c r="P16" i="24"/>
  <c r="T16" i="24" s="1"/>
  <c r="X27" i="24"/>
  <c r="O27" i="24"/>
  <c r="Y27" i="24" s="1"/>
  <c r="V11" i="24"/>
  <c r="X6" i="24"/>
  <c r="O6" i="24"/>
  <c r="Y6" i="24" s="1"/>
  <c r="W14" i="24"/>
  <c r="P12" i="24"/>
  <c r="X25" i="24"/>
  <c r="O25" i="24"/>
  <c r="Y25" i="24" s="1"/>
  <c r="O26" i="24"/>
  <c r="Y26" i="24" s="1"/>
  <c r="X26" i="24"/>
  <c r="P7" i="24"/>
  <c r="T7" i="24" s="1"/>
  <c r="L11" i="24"/>
  <c r="L5" i="24"/>
  <c r="W11" i="24"/>
  <c r="P6" i="24"/>
  <c r="P10" i="24"/>
  <c r="T10" i="24" s="1"/>
  <c r="P27" i="24"/>
  <c r="T27" i="24" s="1"/>
  <c r="X19" i="24"/>
  <c r="O19" i="24"/>
  <c r="Y19" i="24" s="1"/>
  <c r="P13" i="24"/>
  <c r="T13" i="24" s="1"/>
  <c r="P25" i="24"/>
  <c r="T25" i="24" s="1"/>
  <c r="O8" i="24"/>
  <c r="X8" i="24"/>
  <c r="X17" i="24"/>
  <c r="O17" i="24"/>
  <c r="Y17" i="24" s="1"/>
  <c r="P30" i="24"/>
  <c r="T30" i="24" s="1"/>
  <c r="R7" i="22"/>
  <c r="O10" i="22"/>
  <c r="Y10" i="22" s="1"/>
  <c r="X10" i="22"/>
  <c r="P7" i="22"/>
  <c r="T7" i="22" s="1"/>
  <c r="X17" i="22"/>
  <c r="O17" i="22"/>
  <c r="Y17" i="22" s="1"/>
  <c r="O6" i="22"/>
  <c r="V11" i="22"/>
  <c r="X6" i="22"/>
  <c r="O13" i="22"/>
  <c r="Y13" i="22" s="1"/>
  <c r="X13" i="22"/>
  <c r="X35" i="22"/>
  <c r="O35" i="22"/>
  <c r="P13" i="22"/>
  <c r="T13" i="22" s="1"/>
  <c r="X18" i="22"/>
  <c r="O18" i="22"/>
  <c r="X32" i="22"/>
  <c r="O32" i="22"/>
  <c r="Y32" i="22" s="1"/>
  <c r="O19" i="22"/>
  <c r="Y19" i="22" s="1"/>
  <c r="X19" i="22"/>
  <c r="P32" i="22"/>
  <c r="T32" i="22" s="1"/>
  <c r="P19" i="22"/>
  <c r="T19" i="22" s="1"/>
  <c r="P29" i="22"/>
  <c r="T29" i="22" s="1"/>
  <c r="P37" i="22"/>
  <c r="T37" i="22" s="1"/>
  <c r="L11" i="22"/>
  <c r="L5" i="22"/>
  <c r="X7" i="22"/>
  <c r="P9" i="22"/>
  <c r="T9" i="22" s="1"/>
  <c r="P20" i="22"/>
  <c r="T20" i="22" s="1"/>
  <c r="O8" i="22"/>
  <c r="X8" i="22"/>
  <c r="P16" i="22"/>
  <c r="T16" i="22" s="1"/>
  <c r="W11" i="22"/>
  <c r="P6" i="22"/>
  <c r="X31" i="22"/>
  <c r="O31" i="22"/>
  <c r="Y31" i="22" s="1"/>
  <c r="P21" i="22"/>
  <c r="T21" i="22" s="1"/>
  <c r="P35" i="22"/>
  <c r="T35" i="22" s="1"/>
  <c r="P22" i="22"/>
  <c r="T22" i="22" s="1"/>
  <c r="O33" i="22"/>
  <c r="Y33" i="22" s="1"/>
  <c r="X33" i="22"/>
  <c r="X20" i="22"/>
  <c r="O20" i="22"/>
  <c r="Y20" i="22" s="1"/>
  <c r="X30" i="22"/>
  <c r="O30" i="22"/>
  <c r="Y30" i="22" s="1"/>
  <c r="X38" i="22"/>
  <c r="O38" i="22"/>
  <c r="X12" i="22"/>
  <c r="O12" i="22"/>
  <c r="Y12" i="22" s="1"/>
  <c r="V14" i="22"/>
  <c r="P24" i="22"/>
  <c r="T24" i="22" s="1"/>
  <c r="P8" i="22"/>
  <c r="T8" i="22" s="1"/>
  <c r="P38" i="22"/>
  <c r="T38" i="22" s="1"/>
  <c r="X22" i="22"/>
  <c r="O22" i="22"/>
  <c r="Q22" i="22" s="1"/>
  <c r="X36" i="22"/>
  <c r="O36" i="22"/>
  <c r="O23" i="22"/>
  <c r="Y23" i="22" s="1"/>
  <c r="X23" i="22"/>
  <c r="P36" i="22"/>
  <c r="T36" i="22" s="1"/>
  <c r="P23" i="22"/>
  <c r="T23" i="22" s="1"/>
  <c r="P33" i="22"/>
  <c r="T33" i="22" s="1"/>
  <c r="X9" i="22"/>
  <c r="O9" i="22"/>
  <c r="X21" i="22"/>
  <c r="O21" i="22"/>
  <c r="X16" i="22"/>
  <c r="O16" i="22"/>
  <c r="Y16" i="22" s="1"/>
  <c r="P30" i="22"/>
  <c r="T30" i="22" s="1"/>
  <c r="P12" i="22"/>
  <c r="P14" i="22" s="1"/>
  <c r="W14" i="22"/>
  <c r="P34" i="22"/>
  <c r="T34" i="22" s="1"/>
  <c r="P10" i="22"/>
  <c r="T10" i="22" s="1"/>
  <c r="P17" i="22"/>
  <c r="T17" i="22" s="1"/>
  <c r="P31" i="22"/>
  <c r="T31" i="22" s="1"/>
  <c r="P18" i="22"/>
  <c r="T18" i="22" s="1"/>
  <c r="O29" i="22"/>
  <c r="Y29" i="22" s="1"/>
  <c r="X29" i="22"/>
  <c r="O37" i="22"/>
  <c r="Q37" i="22" s="1"/>
  <c r="X37" i="22"/>
  <c r="X24" i="22"/>
  <c r="O24" i="22"/>
  <c r="X34" i="22"/>
  <c r="O34" i="22"/>
  <c r="L14" i="22"/>
  <c r="Q9" i="24" l="1"/>
  <c r="Q26" i="24"/>
  <c r="Q13" i="24"/>
  <c r="Q19" i="24"/>
  <c r="Q8" i="24"/>
  <c r="Q24" i="22"/>
  <c r="T12" i="22"/>
  <c r="T14" i="22" s="1"/>
  <c r="Q13" i="22"/>
  <c r="Q9" i="22"/>
  <c r="L21" i="22"/>
  <c r="P14" i="24"/>
  <c r="Q29" i="24"/>
  <c r="Q18" i="24"/>
  <c r="Q28" i="24"/>
  <c r="P11" i="24"/>
  <c r="Q34" i="22"/>
  <c r="Q18" i="22"/>
  <c r="Q36" i="22"/>
  <c r="Y34" i="22"/>
  <c r="R34" i="22" s="1"/>
  <c r="Q38" i="22"/>
  <c r="Q32" i="22"/>
  <c r="Y24" i="22"/>
  <c r="R24" i="22" s="1"/>
  <c r="Y36" i="22"/>
  <c r="R36" i="22" s="1"/>
  <c r="Q35" i="22"/>
  <c r="V15" i="22"/>
  <c r="S7" i="22"/>
  <c r="U7" i="22" s="1"/>
  <c r="Q7" i="22"/>
  <c r="W15" i="22"/>
  <c r="R6" i="24"/>
  <c r="R30" i="24"/>
  <c r="R7" i="24"/>
  <c r="R27" i="24"/>
  <c r="R25" i="24"/>
  <c r="R16" i="24"/>
  <c r="S16" i="24" s="1"/>
  <c r="U16" i="24" s="1"/>
  <c r="Y8" i="24"/>
  <c r="X11" i="24"/>
  <c r="R12" i="24"/>
  <c r="S12" i="24" s="1"/>
  <c r="X21" i="24"/>
  <c r="Q17" i="24"/>
  <c r="T12" i="24"/>
  <c r="T14" i="24" s="1"/>
  <c r="Q20" i="24"/>
  <c r="Y18" i="24"/>
  <c r="Y9" i="24"/>
  <c r="Q12" i="24"/>
  <c r="O14" i="24"/>
  <c r="Q10" i="24"/>
  <c r="Y28" i="24"/>
  <c r="O31" i="24"/>
  <c r="Q25" i="24"/>
  <c r="W15" i="24"/>
  <c r="Q30" i="24"/>
  <c r="Y29" i="24"/>
  <c r="V15" i="24"/>
  <c r="O21" i="24"/>
  <c r="Q16" i="24"/>
  <c r="R17" i="24"/>
  <c r="R19" i="24"/>
  <c r="T6" i="24"/>
  <c r="T11" i="24" s="1"/>
  <c r="R26" i="24"/>
  <c r="X31" i="24"/>
  <c r="O11" i="24"/>
  <c r="Q6" i="24"/>
  <c r="Q27" i="24"/>
  <c r="X14" i="24"/>
  <c r="Y13" i="24"/>
  <c r="R10" i="24"/>
  <c r="R20" i="24"/>
  <c r="Q7" i="24"/>
  <c r="R19" i="22"/>
  <c r="R23" i="22"/>
  <c r="R33" i="22"/>
  <c r="X39" i="22"/>
  <c r="R12" i="22"/>
  <c r="S12" i="22" s="1"/>
  <c r="Q8" i="22"/>
  <c r="R29" i="22"/>
  <c r="R30" i="22"/>
  <c r="P11" i="22"/>
  <c r="P15" i="22" s="1"/>
  <c r="O11" i="22"/>
  <c r="Q6" i="22"/>
  <c r="Q10" i="22"/>
  <c r="Y37" i="22"/>
  <c r="O39" i="22"/>
  <c r="Q29" i="22"/>
  <c r="O25" i="22"/>
  <c r="Q16" i="22"/>
  <c r="Y9" i="22"/>
  <c r="O14" i="22"/>
  <c r="Q12" i="22"/>
  <c r="Y38" i="22"/>
  <c r="Q20" i="22"/>
  <c r="Q31" i="22"/>
  <c r="T6" i="22"/>
  <c r="T11" i="22" s="1"/>
  <c r="Y35" i="22"/>
  <c r="X11" i="22"/>
  <c r="Q17" i="22"/>
  <c r="Q21" i="22"/>
  <c r="R16" i="22"/>
  <c r="S16" i="22" s="1"/>
  <c r="U16" i="22" s="1"/>
  <c r="Y21" i="22"/>
  <c r="Q23" i="22"/>
  <c r="Y22" i="22"/>
  <c r="X14" i="22"/>
  <c r="Q30" i="22"/>
  <c r="Q33" i="22"/>
  <c r="Y8" i="22"/>
  <c r="Q19" i="22"/>
  <c r="Y18" i="22"/>
  <c r="Y6" i="22"/>
  <c r="X25" i="22"/>
  <c r="R20" i="22"/>
  <c r="R31" i="22"/>
  <c r="R32" i="22"/>
  <c r="R13" i="22"/>
  <c r="R17" i="22"/>
  <c r="R10" i="22"/>
  <c r="P15" i="24" l="1"/>
  <c r="S17" i="24"/>
  <c r="U17" i="24" s="1"/>
  <c r="T15" i="22"/>
  <c r="S30" i="24"/>
  <c r="U30" i="24" s="1"/>
  <c r="S26" i="24"/>
  <c r="U26" i="24" s="1"/>
  <c r="S10" i="24"/>
  <c r="U10" i="24" s="1"/>
  <c r="S20" i="22"/>
  <c r="U20" i="22" s="1"/>
  <c r="S33" i="22"/>
  <c r="U33" i="22" s="1"/>
  <c r="S24" i="22"/>
  <c r="U24" i="22" s="1"/>
  <c r="S19" i="22"/>
  <c r="U19" i="22" s="1"/>
  <c r="S20" i="24"/>
  <c r="U20" i="24" s="1"/>
  <c r="O22" i="24"/>
  <c r="O23" i="24" s="1"/>
  <c r="S19" i="24"/>
  <c r="U19" i="24" s="1"/>
  <c r="R18" i="24"/>
  <c r="S27" i="24"/>
  <c r="U27" i="24" s="1"/>
  <c r="O15" i="24"/>
  <c r="O32" i="24"/>
  <c r="O33" i="24" s="1"/>
  <c r="X32" i="24"/>
  <c r="X15" i="24"/>
  <c r="Q14" i="24"/>
  <c r="T15" i="24"/>
  <c r="X22" i="24"/>
  <c r="R13" i="24"/>
  <c r="Q11" i="24"/>
  <c r="R29" i="24"/>
  <c r="R28" i="24"/>
  <c r="R9" i="24"/>
  <c r="U12" i="24"/>
  <c r="R8" i="24"/>
  <c r="S25" i="24"/>
  <c r="U25" i="24" s="1"/>
  <c r="S7" i="24"/>
  <c r="U7" i="24" s="1"/>
  <c r="S6" i="24"/>
  <c r="S17" i="22"/>
  <c r="U17" i="22" s="1"/>
  <c r="S32" i="22"/>
  <c r="U32" i="22" s="1"/>
  <c r="S31" i="22"/>
  <c r="U31" i="22" s="1"/>
  <c r="S36" i="22"/>
  <c r="U36" i="22" s="1"/>
  <c r="R18" i="22"/>
  <c r="Q14" i="22"/>
  <c r="R21" i="22"/>
  <c r="O40" i="22"/>
  <c r="O41" i="22" s="1"/>
  <c r="O15" i="22"/>
  <c r="O26" i="22"/>
  <c r="O27" i="22" s="1"/>
  <c r="S10" i="22"/>
  <c r="U10" i="22" s="1"/>
  <c r="S13" i="22"/>
  <c r="U13" i="22" s="1"/>
  <c r="R8" i="22"/>
  <c r="X40" i="22"/>
  <c r="X15" i="22"/>
  <c r="X26" i="22"/>
  <c r="R9" i="22"/>
  <c r="R37" i="22"/>
  <c r="S29" i="22"/>
  <c r="U29" i="22" s="1"/>
  <c r="R14" i="22"/>
  <c r="S23" i="22"/>
  <c r="U23" i="22" s="1"/>
  <c r="R6" i="22"/>
  <c r="R22" i="22"/>
  <c r="R35" i="22"/>
  <c r="R38" i="22"/>
  <c r="S30" i="22"/>
  <c r="U30" i="22" s="1"/>
  <c r="S34" i="22"/>
  <c r="U34" i="22" s="1"/>
  <c r="U12" i="22"/>
  <c r="Q11" i="22"/>
  <c r="S14" i="22" l="1"/>
  <c r="S13" i="24"/>
  <c r="U13" i="24" s="1"/>
  <c r="S29" i="24"/>
  <c r="U29" i="24" s="1"/>
  <c r="R21" i="24"/>
  <c r="S9" i="24"/>
  <c r="U9" i="24" s="1"/>
  <c r="Q15" i="24"/>
  <c r="S37" i="22"/>
  <c r="U37" i="22" s="1"/>
  <c r="R25" i="22"/>
  <c r="S22" i="22"/>
  <c r="U22" i="22" s="1"/>
  <c r="S18" i="22"/>
  <c r="U18" i="22" s="1"/>
  <c r="S21" i="22"/>
  <c r="U21" i="22" s="1"/>
  <c r="R31" i="24"/>
  <c r="S28" i="24"/>
  <c r="U28" i="24" s="1"/>
  <c r="R11" i="24"/>
  <c r="O34" i="24"/>
  <c r="S8" i="24"/>
  <c r="U8" i="24" s="1"/>
  <c r="R14" i="24"/>
  <c r="S18" i="24"/>
  <c r="U18" i="24" s="1"/>
  <c r="O24" i="24"/>
  <c r="U6" i="24"/>
  <c r="R11" i="22"/>
  <c r="S6" i="22"/>
  <c r="S9" i="22"/>
  <c r="U9" i="22" s="1"/>
  <c r="S8" i="22"/>
  <c r="U8" i="22" s="1"/>
  <c r="O42" i="22"/>
  <c r="S35" i="22"/>
  <c r="U35" i="22" s="1"/>
  <c r="Q15" i="22"/>
  <c r="R39" i="22"/>
  <c r="R40" i="22" s="1"/>
  <c r="R41" i="22" s="1"/>
  <c r="U14" i="22"/>
  <c r="S38" i="22"/>
  <c r="U38" i="22" s="1"/>
  <c r="O28" i="22"/>
  <c r="R22" i="24" l="1"/>
  <c r="R23" i="24" s="1"/>
  <c r="R24" i="24" s="1"/>
  <c r="U14" i="24"/>
  <c r="S14" i="24"/>
  <c r="U31" i="24"/>
  <c r="R26" i="22"/>
  <c r="R27" i="22" s="1"/>
  <c r="R28" i="22" s="1"/>
  <c r="U39" i="22"/>
  <c r="U40" i="22" s="1"/>
  <c r="U41" i="22" s="1"/>
  <c r="X41" i="22" s="1"/>
  <c r="X42" i="22" s="1"/>
  <c r="R15" i="22"/>
  <c r="U25" i="22"/>
  <c r="O43" i="22"/>
  <c r="O44" i="22" s="1"/>
  <c r="U11" i="24"/>
  <c r="S11" i="24"/>
  <c r="S15" i="24" s="1"/>
  <c r="O35" i="24"/>
  <c r="O36" i="24" s="1"/>
  <c r="U21" i="24"/>
  <c r="R32" i="24"/>
  <c r="R33" i="24" s="1"/>
  <c r="R15" i="24"/>
  <c r="R42" i="22"/>
  <c r="S11" i="22"/>
  <c r="S15" i="22" s="1"/>
  <c r="U6" i="22"/>
  <c r="U32" i="24" l="1"/>
  <c r="U33" i="24" s="1"/>
  <c r="U34" i="24" s="1"/>
  <c r="U22" i="24"/>
  <c r="U23" i="24" s="1"/>
  <c r="X23" i="24" s="1"/>
  <c r="X24" i="24" s="1"/>
  <c r="R43" i="22"/>
  <c r="R44" i="22" s="1"/>
  <c r="R34" i="24"/>
  <c r="R35" i="24" s="1"/>
  <c r="R36" i="24" s="1"/>
  <c r="X33" i="24"/>
  <c r="X34" i="24" s="1"/>
  <c r="U15" i="24"/>
  <c r="U42" i="22"/>
  <c r="U11" i="22"/>
  <c r="U24" i="24" l="1"/>
  <c r="U35" i="24" s="1"/>
  <c r="U36" i="24" s="1"/>
  <c r="X35" i="24"/>
  <c r="X36" i="24" s="1"/>
  <c r="U26" i="22"/>
  <c r="U27" i="22" s="1"/>
  <c r="U15" i="22"/>
  <c r="U28" i="22" l="1"/>
  <c r="U43" i="22" s="1"/>
  <c r="U44" i="22" s="1"/>
  <c r="X27" i="22"/>
  <c r="X28" i="22" s="1"/>
  <c r="X43" i="22" s="1"/>
  <c r="X44" i="22" s="1"/>
  <c r="H33" i="19" l="1"/>
  <c r="H23" i="19"/>
  <c r="H41" i="18" l="1"/>
  <c r="H27" i="18"/>
  <c r="H30" i="17"/>
  <c r="H51" i="15"/>
  <c r="H50" i="15"/>
  <c r="L6" i="20" l="1"/>
  <c r="N47" i="20"/>
  <c r="N48" i="20"/>
  <c r="N49" i="20"/>
  <c r="N46" i="20"/>
  <c r="J47" i="20"/>
  <c r="K47" i="20"/>
  <c r="M47" i="20"/>
  <c r="J48" i="20"/>
  <c r="K48" i="20"/>
  <c r="M48" i="20"/>
  <c r="J49" i="20"/>
  <c r="K49" i="20"/>
  <c r="M49" i="20"/>
  <c r="K46" i="20"/>
  <c r="M46" i="20"/>
  <c r="J4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39" i="20"/>
  <c r="N40" i="20"/>
  <c r="N41" i="20"/>
  <c r="N42" i="20"/>
  <c r="N6" i="20"/>
  <c r="J7" i="20"/>
  <c r="K7" i="20"/>
  <c r="M7" i="20"/>
  <c r="J8" i="20"/>
  <c r="K8" i="20"/>
  <c r="M8" i="20"/>
  <c r="J9" i="20"/>
  <c r="K9" i="20"/>
  <c r="M9" i="20"/>
  <c r="J10" i="20"/>
  <c r="K10" i="20"/>
  <c r="M10" i="20"/>
  <c r="J11" i="20"/>
  <c r="K11" i="20"/>
  <c r="M11" i="20"/>
  <c r="J12" i="20"/>
  <c r="K12" i="20"/>
  <c r="M12" i="20"/>
  <c r="J13" i="20"/>
  <c r="K13" i="20"/>
  <c r="M13" i="20"/>
  <c r="J14" i="20"/>
  <c r="K14" i="20"/>
  <c r="M14" i="20"/>
  <c r="J15" i="20"/>
  <c r="K15" i="20"/>
  <c r="M15" i="20"/>
  <c r="J16" i="20"/>
  <c r="K16" i="20"/>
  <c r="M16" i="20"/>
  <c r="J17" i="20"/>
  <c r="K17" i="20"/>
  <c r="M17" i="20"/>
  <c r="J18" i="20"/>
  <c r="K18" i="20"/>
  <c r="M18" i="20"/>
  <c r="J19" i="20"/>
  <c r="K19" i="20"/>
  <c r="M19" i="20"/>
  <c r="J20" i="20"/>
  <c r="K20" i="20"/>
  <c r="M20" i="20"/>
  <c r="J21" i="20"/>
  <c r="K21" i="20"/>
  <c r="M21" i="20"/>
  <c r="J22" i="20"/>
  <c r="K22" i="20"/>
  <c r="M22" i="20"/>
  <c r="J23" i="20"/>
  <c r="K23" i="20"/>
  <c r="M23" i="20"/>
  <c r="J24" i="20"/>
  <c r="K24" i="20"/>
  <c r="M24" i="20"/>
  <c r="J25" i="20"/>
  <c r="K25" i="20"/>
  <c r="M25" i="20"/>
  <c r="J26" i="20"/>
  <c r="K26" i="20"/>
  <c r="M26" i="20"/>
  <c r="J27" i="20"/>
  <c r="K27" i="20"/>
  <c r="M27" i="20"/>
  <c r="J28" i="20"/>
  <c r="K28" i="20"/>
  <c r="M28" i="20"/>
  <c r="J29" i="20"/>
  <c r="K29" i="20"/>
  <c r="M29" i="20"/>
  <c r="J30" i="20"/>
  <c r="K30" i="20"/>
  <c r="M30" i="20"/>
  <c r="J31" i="20"/>
  <c r="K31" i="20"/>
  <c r="M31" i="20"/>
  <c r="J32" i="20"/>
  <c r="K32" i="20"/>
  <c r="M32" i="20"/>
  <c r="J33" i="20"/>
  <c r="K33" i="20"/>
  <c r="M33" i="20"/>
  <c r="J34" i="20"/>
  <c r="K34" i="20"/>
  <c r="M34" i="20"/>
  <c r="J35" i="20"/>
  <c r="K35" i="20"/>
  <c r="M35" i="20"/>
  <c r="J36" i="20"/>
  <c r="K36" i="20"/>
  <c r="M36" i="20"/>
  <c r="J37" i="20"/>
  <c r="K37" i="20"/>
  <c r="M37" i="20"/>
  <c r="J38" i="20"/>
  <c r="K38" i="20"/>
  <c r="M38" i="20"/>
  <c r="J39" i="20"/>
  <c r="K39" i="20"/>
  <c r="M39" i="20"/>
  <c r="J40" i="20"/>
  <c r="K40" i="20"/>
  <c r="M40" i="20"/>
  <c r="J41" i="20"/>
  <c r="K41" i="20"/>
  <c r="M41" i="20"/>
  <c r="J42" i="20"/>
  <c r="K42" i="20"/>
  <c r="M42" i="20"/>
  <c r="K6" i="20"/>
  <c r="M6" i="20"/>
  <c r="J6" i="20"/>
  <c r="F3" i="20"/>
  <c r="J26" i="19" l="1"/>
  <c r="K26" i="19"/>
  <c r="M26" i="19"/>
  <c r="J27" i="19"/>
  <c r="K27" i="19"/>
  <c r="M27" i="19"/>
  <c r="K25" i="19"/>
  <c r="M25" i="19"/>
  <c r="J25" i="19"/>
  <c r="J17" i="19"/>
  <c r="K17" i="19"/>
  <c r="M17" i="19"/>
  <c r="K16" i="19"/>
  <c r="M16" i="19"/>
  <c r="J16" i="19"/>
  <c r="J7" i="19"/>
  <c r="K7" i="19"/>
  <c r="M7" i="19"/>
  <c r="J8" i="19"/>
  <c r="K8" i="19"/>
  <c r="M8" i="19"/>
  <c r="J9" i="19"/>
  <c r="K9" i="19"/>
  <c r="M9" i="19"/>
  <c r="J10" i="19"/>
  <c r="K10" i="19"/>
  <c r="M10" i="19"/>
  <c r="J12" i="19"/>
  <c r="K12" i="19"/>
  <c r="M12" i="19"/>
  <c r="J13" i="19"/>
  <c r="K13" i="19"/>
  <c r="M13" i="19"/>
  <c r="K6" i="19"/>
  <c r="M6" i="19"/>
  <c r="J6" i="19"/>
  <c r="H3" i="19"/>
  <c r="F3" i="19"/>
  <c r="J30" i="18"/>
  <c r="K30" i="18"/>
  <c r="M30" i="18"/>
  <c r="J31" i="18"/>
  <c r="K31" i="18"/>
  <c r="M31" i="18"/>
  <c r="J32" i="18"/>
  <c r="K32" i="18"/>
  <c r="M32" i="18"/>
  <c r="K29" i="18"/>
  <c r="M29" i="18"/>
  <c r="J29" i="18"/>
  <c r="J17" i="18"/>
  <c r="K17" i="18"/>
  <c r="M17" i="18"/>
  <c r="J18" i="18"/>
  <c r="K18" i="18"/>
  <c r="M18" i="18"/>
  <c r="M20" i="18"/>
  <c r="K16" i="18"/>
  <c r="M16" i="18"/>
  <c r="J16" i="18"/>
  <c r="N13" i="18"/>
  <c r="N12" i="18"/>
  <c r="J7" i="18"/>
  <c r="K7" i="18"/>
  <c r="M7" i="18"/>
  <c r="J8" i="18"/>
  <c r="K8" i="18"/>
  <c r="M8" i="18"/>
  <c r="J9" i="18"/>
  <c r="K9" i="18"/>
  <c r="M9" i="18"/>
  <c r="J10" i="18"/>
  <c r="K10" i="18"/>
  <c r="M10" i="18"/>
  <c r="J12" i="18"/>
  <c r="K12" i="18"/>
  <c r="M12" i="18"/>
  <c r="J13" i="18"/>
  <c r="K13" i="18"/>
  <c r="M13" i="18"/>
  <c r="K6" i="18"/>
  <c r="M6" i="18"/>
  <c r="J6" i="18"/>
  <c r="H3" i="18"/>
  <c r="F3" i="18"/>
  <c r="J25" i="17"/>
  <c r="K25" i="17"/>
  <c r="M25" i="17"/>
  <c r="J26" i="17"/>
  <c r="K26" i="17"/>
  <c r="M26" i="17"/>
  <c r="J27" i="17"/>
  <c r="K27" i="17"/>
  <c r="M27" i="17"/>
  <c r="J7" i="17"/>
  <c r="K7" i="17"/>
  <c r="M7" i="17"/>
  <c r="J8" i="17"/>
  <c r="K8" i="17"/>
  <c r="M8" i="17"/>
  <c r="J9" i="17"/>
  <c r="K9" i="17"/>
  <c r="M9" i="17"/>
  <c r="J10" i="17"/>
  <c r="K10" i="17"/>
  <c r="M10" i="17"/>
  <c r="J11" i="17"/>
  <c r="K11" i="17"/>
  <c r="M11" i="17"/>
  <c r="J12" i="17"/>
  <c r="K12" i="17"/>
  <c r="M12" i="17"/>
  <c r="J13" i="17"/>
  <c r="K13" i="17"/>
  <c r="M13" i="17"/>
  <c r="J14" i="17"/>
  <c r="K14" i="17"/>
  <c r="M14" i="17"/>
  <c r="J15" i="17"/>
  <c r="K15" i="17"/>
  <c r="M15" i="17"/>
  <c r="K6" i="17"/>
  <c r="M6" i="17"/>
  <c r="J6" i="17"/>
  <c r="F3" i="17"/>
  <c r="K23" i="17"/>
  <c r="J38" i="15" l="1"/>
  <c r="K38" i="15"/>
  <c r="M38" i="15"/>
  <c r="J39" i="15"/>
  <c r="K39" i="15"/>
  <c r="M39" i="15"/>
  <c r="J40" i="15"/>
  <c r="K40" i="15"/>
  <c r="M40" i="15"/>
  <c r="J41" i="15"/>
  <c r="K41" i="15"/>
  <c r="M41" i="15"/>
  <c r="J42" i="15"/>
  <c r="K42" i="15"/>
  <c r="M42" i="15"/>
  <c r="J43" i="15"/>
  <c r="K43" i="15"/>
  <c r="M43" i="15"/>
  <c r="J44" i="15"/>
  <c r="K44" i="15"/>
  <c r="M44" i="15"/>
  <c r="J45" i="15"/>
  <c r="K45" i="15"/>
  <c r="M45" i="15"/>
  <c r="J46" i="15"/>
  <c r="K46" i="15"/>
  <c r="M46" i="15"/>
  <c r="J7" i="15"/>
  <c r="K7" i="15"/>
  <c r="M7" i="15"/>
  <c r="J8" i="15"/>
  <c r="K8" i="15"/>
  <c r="M8" i="15"/>
  <c r="J9" i="15"/>
  <c r="K9" i="15"/>
  <c r="M9" i="15"/>
  <c r="J10" i="15"/>
  <c r="K10" i="15"/>
  <c r="M10" i="15"/>
  <c r="J11" i="15"/>
  <c r="K11" i="15"/>
  <c r="M11" i="15"/>
  <c r="J12" i="15"/>
  <c r="K12" i="15"/>
  <c r="M12" i="15"/>
  <c r="J13" i="15"/>
  <c r="K13" i="15"/>
  <c r="M13" i="15"/>
  <c r="J14" i="15"/>
  <c r="K14" i="15"/>
  <c r="M14" i="15"/>
  <c r="J15" i="15"/>
  <c r="K15" i="15"/>
  <c r="M15" i="15"/>
  <c r="J16" i="15"/>
  <c r="K16" i="15"/>
  <c r="M16" i="15"/>
  <c r="J17" i="15"/>
  <c r="K17" i="15"/>
  <c r="M17" i="15"/>
  <c r="J18" i="15"/>
  <c r="K18" i="15"/>
  <c r="M18" i="15"/>
  <c r="J19" i="15"/>
  <c r="K19" i="15"/>
  <c r="M19" i="15"/>
  <c r="J20" i="15"/>
  <c r="K20" i="15"/>
  <c r="M20" i="15"/>
  <c r="J21" i="15"/>
  <c r="K21" i="15"/>
  <c r="M21" i="15"/>
  <c r="J22" i="15"/>
  <c r="K22" i="15"/>
  <c r="M22" i="15"/>
  <c r="J23" i="15"/>
  <c r="K23" i="15"/>
  <c r="M23" i="15"/>
  <c r="J24" i="15"/>
  <c r="K24" i="15"/>
  <c r="M24" i="15"/>
  <c r="J25" i="15"/>
  <c r="K25" i="15"/>
  <c r="M25" i="15"/>
  <c r="M6" i="15"/>
  <c r="K6" i="15"/>
  <c r="J6" i="15"/>
  <c r="F3" i="15"/>
  <c r="N46" i="15" l="1"/>
  <c r="L46" i="15"/>
  <c r="I46" i="15"/>
  <c r="N45" i="15"/>
  <c r="L45" i="15"/>
  <c r="I45" i="15"/>
  <c r="N44" i="15"/>
  <c r="L44" i="15"/>
  <c r="I44" i="15"/>
  <c r="N43" i="15"/>
  <c r="L43" i="15"/>
  <c r="I43" i="15"/>
  <c r="N42" i="15"/>
  <c r="L42" i="15"/>
  <c r="I42" i="15"/>
  <c r="N41" i="15"/>
  <c r="L41" i="15"/>
  <c r="I41" i="15"/>
  <c r="N40" i="15"/>
  <c r="L40" i="15"/>
  <c r="I40" i="15"/>
  <c r="N39" i="15"/>
  <c r="L39" i="15"/>
  <c r="I39" i="15"/>
  <c r="N38" i="15"/>
  <c r="L38" i="15"/>
  <c r="I38" i="15"/>
  <c r="N37" i="15"/>
  <c r="M37" i="15"/>
  <c r="L37" i="15"/>
  <c r="K37" i="15"/>
  <c r="J37" i="15"/>
  <c r="I37" i="15"/>
  <c r="N36" i="15"/>
  <c r="M36" i="15"/>
  <c r="L36" i="15"/>
  <c r="K36" i="15"/>
  <c r="J36" i="15"/>
  <c r="I36" i="15"/>
  <c r="N35" i="15"/>
  <c r="M35" i="15"/>
  <c r="L35" i="15"/>
  <c r="K35" i="15"/>
  <c r="J35" i="15"/>
  <c r="I35" i="15"/>
  <c r="N34" i="15"/>
  <c r="M34" i="15"/>
  <c r="L34" i="15"/>
  <c r="K34" i="15"/>
  <c r="J34" i="15"/>
  <c r="I34" i="15"/>
  <c r="N33" i="15"/>
  <c r="M33" i="15"/>
  <c r="L33" i="15"/>
  <c r="K33" i="15"/>
  <c r="J33" i="15"/>
  <c r="I33" i="15"/>
  <c r="N32" i="15"/>
  <c r="I32" i="15"/>
  <c r="N31" i="15"/>
  <c r="M31" i="15"/>
  <c r="L31" i="15"/>
  <c r="K31" i="15"/>
  <c r="J31" i="15"/>
  <c r="I31" i="15"/>
  <c r="N30" i="15"/>
  <c r="I30" i="15"/>
  <c r="N29" i="15"/>
  <c r="M29" i="15"/>
  <c r="L29" i="15"/>
  <c r="K29" i="15"/>
  <c r="J29" i="15"/>
  <c r="I29" i="15"/>
  <c r="N28" i="15"/>
  <c r="I28" i="15"/>
  <c r="N27" i="15"/>
  <c r="I27" i="15"/>
  <c r="N25" i="15"/>
  <c r="L25" i="15"/>
  <c r="I25" i="15"/>
  <c r="N24" i="15"/>
  <c r="L24" i="15"/>
  <c r="I24" i="15"/>
  <c r="N23" i="15"/>
  <c r="L23" i="15"/>
  <c r="I23" i="15"/>
  <c r="N22" i="15"/>
  <c r="L22" i="15"/>
  <c r="I22" i="15"/>
  <c r="N21" i="15"/>
  <c r="L21" i="15"/>
  <c r="I21" i="15"/>
  <c r="N20" i="15"/>
  <c r="L20" i="15"/>
  <c r="I20" i="15"/>
  <c r="N19" i="15"/>
  <c r="L19" i="15"/>
  <c r="I19" i="15"/>
  <c r="N18" i="15"/>
  <c r="L18" i="15"/>
  <c r="I18" i="15"/>
  <c r="N17" i="15"/>
  <c r="L17" i="15"/>
  <c r="I17" i="15"/>
  <c r="N16" i="15"/>
  <c r="L16" i="15"/>
  <c r="I16" i="15"/>
  <c r="N15" i="15"/>
  <c r="L15" i="15"/>
  <c r="I15" i="15"/>
  <c r="N14" i="15"/>
  <c r="L14" i="15"/>
  <c r="I14" i="15"/>
  <c r="N13" i="15"/>
  <c r="L13" i="15"/>
  <c r="I13" i="15"/>
  <c r="N12" i="15"/>
  <c r="L12" i="15"/>
  <c r="I12" i="15"/>
  <c r="N11" i="15"/>
  <c r="L11" i="15"/>
  <c r="I11" i="15"/>
  <c r="N10" i="15"/>
  <c r="L10" i="15"/>
  <c r="I10" i="15"/>
  <c r="N9" i="15"/>
  <c r="I9" i="15"/>
  <c r="N8" i="15"/>
  <c r="L8" i="15"/>
  <c r="I8" i="15"/>
  <c r="N7" i="15"/>
  <c r="L7" i="15"/>
  <c r="I7" i="15"/>
  <c r="N6" i="15"/>
  <c r="I6" i="15"/>
  <c r="K5" i="15"/>
  <c r="J5" i="15"/>
  <c r="F4" i="15"/>
  <c r="L9" i="15" l="1"/>
  <c r="V39" i="15"/>
  <c r="O39" i="15" s="1"/>
  <c r="W43" i="15"/>
  <c r="P43" i="15" s="1"/>
  <c r="T43" i="15" s="1"/>
  <c r="V38" i="15"/>
  <c r="O38" i="15" s="1"/>
  <c r="Y38" i="15" s="1"/>
  <c r="R38" i="15" s="1"/>
  <c r="W42" i="15"/>
  <c r="P42" i="15" s="1"/>
  <c r="V46" i="15"/>
  <c r="O46" i="15" s="1"/>
  <c r="Y46" i="15" s="1"/>
  <c r="V41" i="15"/>
  <c r="O41" i="15" s="1"/>
  <c r="Y41" i="15" s="1"/>
  <c r="W45" i="15"/>
  <c r="P45" i="15" s="1"/>
  <c r="W24" i="15"/>
  <c r="W15" i="15"/>
  <c r="V15" i="15"/>
  <c r="W25" i="15"/>
  <c r="W23" i="15"/>
  <c r="W13" i="15"/>
  <c r="V25" i="15"/>
  <c r="X25" i="15" s="1"/>
  <c r="V23" i="15"/>
  <c r="V13" i="15"/>
  <c r="W31" i="15"/>
  <c r="P31" i="15" s="1"/>
  <c r="W40" i="15"/>
  <c r="P40" i="15" s="1"/>
  <c r="T40" i="15" s="1"/>
  <c r="V44" i="15"/>
  <c r="O44" i="15" s="1"/>
  <c r="Y44" i="15" s="1"/>
  <c r="R44" i="15" s="1"/>
  <c r="V29" i="15"/>
  <c r="O29" i="15" s="1"/>
  <c r="Y29" i="15" s="1"/>
  <c r="W35" i="15"/>
  <c r="P35" i="15" s="1"/>
  <c r="T35" i="15" s="1"/>
  <c r="V33" i="15"/>
  <c r="O33" i="15" s="1"/>
  <c r="Y33" i="15" s="1"/>
  <c r="R33" i="15" s="1"/>
  <c r="V34" i="15"/>
  <c r="O34" i="15" s="1"/>
  <c r="W36" i="15"/>
  <c r="P36" i="15" s="1"/>
  <c r="V37" i="15"/>
  <c r="O37" i="15" s="1"/>
  <c r="Y37" i="15" s="1"/>
  <c r="R37" i="15" s="1"/>
  <c r="L6" i="15"/>
  <c r="V31" i="15"/>
  <c r="V35" i="15"/>
  <c r="I50" i="15"/>
  <c r="W41" i="15"/>
  <c r="W37" i="15"/>
  <c r="W29" i="15"/>
  <c r="P29" i="15" s="1"/>
  <c r="V45" i="15"/>
  <c r="V43" i="15"/>
  <c r="V40" i="15"/>
  <c r="V36" i="15"/>
  <c r="W46" i="15"/>
  <c r="P46" i="15" s="1"/>
  <c r="T46" i="15" s="1"/>
  <c r="W39" i="15"/>
  <c r="W34" i="15"/>
  <c r="W44" i="15"/>
  <c r="W38" i="15"/>
  <c r="P38" i="15" s="1"/>
  <c r="W33" i="15"/>
  <c r="P33" i="15" s="1"/>
  <c r="V42" i="15"/>
  <c r="V6" i="15"/>
  <c r="W6" i="15"/>
  <c r="M5" i="15"/>
  <c r="T31" i="15" l="1"/>
  <c r="L32" i="15"/>
  <c r="L30" i="15"/>
  <c r="M32" i="15"/>
  <c r="M30" i="15"/>
  <c r="K32" i="15"/>
  <c r="W32" i="15" s="1"/>
  <c r="P32" i="15" s="1"/>
  <c r="K30" i="15"/>
  <c r="W30" i="15" s="1"/>
  <c r="P30" i="15" s="1"/>
  <c r="J32" i="15"/>
  <c r="V32" i="15" s="1"/>
  <c r="O32" i="15" s="1"/>
  <c r="Y32" i="15" s="1"/>
  <c r="R32" i="15" s="1"/>
  <c r="J30" i="15"/>
  <c r="V30" i="15" s="1"/>
  <c r="O30" i="15" s="1"/>
  <c r="Y30" i="15" s="1"/>
  <c r="R30" i="15" s="1"/>
  <c r="T42" i="15"/>
  <c r="X44" i="15"/>
  <c r="T45" i="15"/>
  <c r="X40" i="15"/>
  <c r="X39" i="15"/>
  <c r="X36" i="15"/>
  <c r="T38" i="15"/>
  <c r="Q46" i="15"/>
  <c r="P41" i="15"/>
  <c r="Q41" i="15" s="1"/>
  <c r="X41" i="15"/>
  <c r="M28" i="15"/>
  <c r="M27" i="15"/>
  <c r="Q33" i="15"/>
  <c r="Q29" i="15"/>
  <c r="X37" i="15"/>
  <c r="O36" i="15"/>
  <c r="T36" i="15"/>
  <c r="X33" i="15"/>
  <c r="R46" i="15"/>
  <c r="X34" i="15"/>
  <c r="K27" i="15"/>
  <c r="W27" i="15" s="1"/>
  <c r="P27" i="15" s="1"/>
  <c r="T27" i="15" s="1"/>
  <c r="K28" i="15"/>
  <c r="W28" i="15" s="1"/>
  <c r="P28" i="15" s="1"/>
  <c r="P44" i="15"/>
  <c r="Q44" i="15" s="1"/>
  <c r="Q38" i="15"/>
  <c r="Y34" i="15"/>
  <c r="R34" i="15" s="1"/>
  <c r="X29" i="15"/>
  <c r="T29" i="15"/>
  <c r="S37" i="15"/>
  <c r="R41" i="15"/>
  <c r="S44" i="15"/>
  <c r="S33" i="15"/>
  <c r="L27" i="15"/>
  <c r="L28" i="15"/>
  <c r="S38" i="15"/>
  <c r="O40" i="15"/>
  <c r="Y40" i="15" s="1"/>
  <c r="O42" i="15"/>
  <c r="Q42" i="15" s="1"/>
  <c r="X42" i="15"/>
  <c r="X38" i="15"/>
  <c r="X45" i="15"/>
  <c r="O45" i="15"/>
  <c r="O31" i="15"/>
  <c r="Q31" i="15" s="1"/>
  <c r="X31" i="15"/>
  <c r="P37" i="15"/>
  <c r="Q37" i="15" s="1"/>
  <c r="X43" i="15"/>
  <c r="O43" i="15"/>
  <c r="Q43" i="15" s="1"/>
  <c r="J28" i="15"/>
  <c r="V28" i="15" s="1"/>
  <c r="O28" i="15" s="1"/>
  <c r="J27" i="15"/>
  <c r="V27" i="15" s="1"/>
  <c r="T33" i="15"/>
  <c r="P34" i="15"/>
  <c r="T34" i="15" s="1"/>
  <c r="P39" i="15"/>
  <c r="Q39" i="15" s="1"/>
  <c r="O35" i="15"/>
  <c r="Q35" i="15" s="1"/>
  <c r="X35" i="15"/>
  <c r="X46" i="15"/>
  <c r="Y39" i="15"/>
  <c r="R39" i="15" s="1"/>
  <c r="X6" i="15"/>
  <c r="R29" i="15"/>
  <c r="L5" i="15"/>
  <c r="Q32" i="15" l="1"/>
  <c r="X30" i="15"/>
  <c r="Q30" i="15"/>
  <c r="X32" i="15"/>
  <c r="T44" i="15"/>
  <c r="U44" i="15" s="1"/>
  <c r="U38" i="15"/>
  <c r="Y42" i="15"/>
  <c r="R42" i="15" s="1"/>
  <c r="T41" i="15"/>
  <c r="S46" i="15"/>
  <c r="U46" i="15" s="1"/>
  <c r="T30" i="15"/>
  <c r="T37" i="15"/>
  <c r="U37" i="15" s="1"/>
  <c r="Y31" i="15"/>
  <c r="R31" i="15" s="1"/>
  <c r="Q28" i="15"/>
  <c r="Q36" i="15"/>
  <c r="Y36" i="15"/>
  <c r="R36" i="15" s="1"/>
  <c r="U33" i="15"/>
  <c r="S32" i="15"/>
  <c r="Q40" i="15"/>
  <c r="Y28" i="15"/>
  <c r="R28" i="15" s="1"/>
  <c r="R40" i="15"/>
  <c r="T39" i="15"/>
  <c r="S34" i="15"/>
  <c r="U34" i="15" s="1"/>
  <c r="S30" i="15"/>
  <c r="X28" i="15"/>
  <c r="T28" i="15"/>
  <c r="Y43" i="15"/>
  <c r="R43" i="15" s="1"/>
  <c r="Q34" i="15"/>
  <c r="S29" i="15"/>
  <c r="U29" i="15" s="1"/>
  <c r="Y35" i="15"/>
  <c r="R35" i="15" s="1"/>
  <c r="T32" i="15"/>
  <c r="Q45" i="15"/>
  <c r="Y45" i="15"/>
  <c r="S41" i="15"/>
  <c r="X27" i="15"/>
  <c r="O27" i="15"/>
  <c r="Y27" i="15" s="1"/>
  <c r="S39" i="15"/>
  <c r="S42" i="15" l="1"/>
  <c r="U42" i="15" s="1"/>
  <c r="Q27" i="15"/>
  <c r="U30" i="15"/>
  <c r="U41" i="15"/>
  <c r="U32" i="15"/>
  <c r="S31" i="15"/>
  <c r="U31" i="15" s="1"/>
  <c r="S36" i="15"/>
  <c r="U36" i="15" s="1"/>
  <c r="S28" i="15"/>
  <c r="U28" i="15" s="1"/>
  <c r="S40" i="15"/>
  <c r="U40" i="15" s="1"/>
  <c r="U39" i="15"/>
  <c r="R27" i="15"/>
  <c r="S43" i="15"/>
  <c r="U43" i="15" s="1"/>
  <c r="R45" i="15"/>
  <c r="S35" i="15"/>
  <c r="U35" i="15" s="1"/>
  <c r="S27" i="15" l="1"/>
  <c r="U27" i="15" s="1"/>
  <c r="S45" i="15"/>
  <c r="U45" i="15" s="1"/>
  <c r="I51" i="15" l="1"/>
  <c r="V9" i="15" l="1"/>
  <c r="W10" i="15"/>
  <c r="V11" i="15"/>
  <c r="W14" i="15"/>
  <c r="V17" i="15"/>
  <c r="W18" i="15"/>
  <c r="V19" i="15"/>
  <c r="V21" i="15"/>
  <c r="V16" i="15"/>
  <c r="V20" i="15"/>
  <c r="W22" i="15"/>
  <c r="V18" i="15"/>
  <c r="W20" i="15"/>
  <c r="V8" i="15"/>
  <c r="W9" i="15"/>
  <c r="W11" i="15"/>
  <c r="W17" i="15"/>
  <c r="W19" i="15"/>
  <c r="W21" i="15"/>
  <c r="V22" i="15"/>
  <c r="V10" i="15"/>
  <c r="V14" i="15"/>
  <c r="W16" i="15"/>
  <c r="W8" i="15"/>
  <c r="P8" i="15" s="1"/>
  <c r="T8" i="15" s="1"/>
  <c r="V12" i="15"/>
  <c r="V24" i="15"/>
  <c r="W12" i="15"/>
  <c r="J29" i="19"/>
  <c r="K29" i="19"/>
  <c r="L29" i="19"/>
  <c r="M29" i="19"/>
  <c r="J30" i="19"/>
  <c r="K30" i="19"/>
  <c r="L30" i="19"/>
  <c r="M30" i="19"/>
  <c r="K28" i="19"/>
  <c r="M18" i="19"/>
  <c r="L27" i="19"/>
  <c r="L26" i="19"/>
  <c r="L25" i="19"/>
  <c r="J19" i="19"/>
  <c r="K19" i="19"/>
  <c r="L19" i="19"/>
  <c r="M19" i="19"/>
  <c r="J20" i="19"/>
  <c r="K20" i="19"/>
  <c r="L20" i="19"/>
  <c r="M20" i="19"/>
  <c r="K18" i="19"/>
  <c r="L18" i="19"/>
  <c r="J18" i="19"/>
  <c r="L17" i="19"/>
  <c r="L16" i="19"/>
  <c r="L13" i="19"/>
  <c r="L12" i="19"/>
  <c r="L7" i="19"/>
  <c r="L8" i="19"/>
  <c r="L9" i="19"/>
  <c r="L10" i="19"/>
  <c r="L6" i="19"/>
  <c r="M38" i="18"/>
  <c r="L38" i="18"/>
  <c r="K38" i="18"/>
  <c r="J34" i="18"/>
  <c r="K34" i="18"/>
  <c r="M34" i="18"/>
  <c r="M36" i="18"/>
  <c r="L36" i="18"/>
  <c r="K36" i="18"/>
  <c r="J36" i="18"/>
  <c r="J38" i="18"/>
  <c r="M37" i="18"/>
  <c r="L37" i="18"/>
  <c r="K37" i="18"/>
  <c r="J37" i="18"/>
  <c r="J35" i="18"/>
  <c r="M35" i="18"/>
  <c r="L35" i="18"/>
  <c r="K35" i="18"/>
  <c r="M33" i="18"/>
  <c r="L33" i="18"/>
  <c r="K33" i="18"/>
  <c r="J33" i="18"/>
  <c r="L30" i="18"/>
  <c r="L32" i="18"/>
  <c r="L31" i="18"/>
  <c r="L29" i="18"/>
  <c r="M19" i="18"/>
  <c r="L19" i="18"/>
  <c r="K19" i="18"/>
  <c r="J19" i="18"/>
  <c r="J20" i="18"/>
  <c r="K20" i="18"/>
  <c r="L20" i="18"/>
  <c r="J22" i="18"/>
  <c r="K22" i="18"/>
  <c r="L22" i="18"/>
  <c r="J23" i="18"/>
  <c r="K23" i="18"/>
  <c r="L23" i="18"/>
  <c r="J24" i="18"/>
  <c r="K24" i="18"/>
  <c r="L24" i="18"/>
  <c r="L17" i="18"/>
  <c r="L18" i="18"/>
  <c r="L16" i="18"/>
  <c r="K11" i="19" l="1"/>
  <c r="M28" i="19"/>
  <c r="M14" i="19"/>
  <c r="J11" i="19"/>
  <c r="K14" i="19"/>
  <c r="J28" i="19"/>
  <c r="J14" i="19"/>
  <c r="X24" i="15"/>
  <c r="O24" i="15"/>
  <c r="P16" i="15"/>
  <c r="T16" i="15" s="1"/>
  <c r="O25" i="15"/>
  <c r="P19" i="15"/>
  <c r="T19" i="15" s="1"/>
  <c r="P11" i="15"/>
  <c r="O18" i="15"/>
  <c r="X18" i="15"/>
  <c r="P18" i="15"/>
  <c r="T18" i="15" s="1"/>
  <c r="O13" i="15"/>
  <c r="X13" i="15"/>
  <c r="O12" i="15"/>
  <c r="X12" i="15"/>
  <c r="O14" i="15"/>
  <c r="X14" i="15"/>
  <c r="P23" i="15"/>
  <c r="T23" i="15" s="1"/>
  <c r="P17" i="15"/>
  <c r="T17" i="15" s="1"/>
  <c r="P9" i="15"/>
  <c r="T9" i="15" s="1"/>
  <c r="P22" i="15"/>
  <c r="T22" i="15" s="1"/>
  <c r="O23" i="15"/>
  <c r="X23" i="15"/>
  <c r="O17" i="15"/>
  <c r="X17" i="15"/>
  <c r="O11" i="15"/>
  <c r="Y11" i="15" s="1"/>
  <c r="X11" i="15"/>
  <c r="P12" i="15"/>
  <c r="T12" i="15" s="1"/>
  <c r="O10" i="15"/>
  <c r="X10" i="15"/>
  <c r="X22" i="15"/>
  <c r="O22" i="15"/>
  <c r="P15" i="15"/>
  <c r="T15" i="15" s="1"/>
  <c r="X8" i="15"/>
  <c r="O8" i="15"/>
  <c r="Q8" i="15" s="1"/>
  <c r="O20" i="15"/>
  <c r="X20" i="15"/>
  <c r="O21" i="15"/>
  <c r="X21" i="15"/>
  <c r="O15" i="15"/>
  <c r="Y15" i="15" s="1"/>
  <c r="X15" i="15"/>
  <c r="P10" i="15"/>
  <c r="T10" i="15" s="1"/>
  <c r="P24" i="15"/>
  <c r="T24" i="15" s="1"/>
  <c r="P25" i="15"/>
  <c r="T25" i="15" s="1"/>
  <c r="P21" i="15"/>
  <c r="T21" i="15" s="1"/>
  <c r="P13" i="15"/>
  <c r="T13" i="15" s="1"/>
  <c r="P20" i="15"/>
  <c r="T20" i="15" s="1"/>
  <c r="O16" i="15"/>
  <c r="X16" i="15"/>
  <c r="O19" i="15"/>
  <c r="Y19" i="15" s="1"/>
  <c r="R19" i="15" s="1"/>
  <c r="X19" i="15"/>
  <c r="P14" i="15"/>
  <c r="T14" i="15" s="1"/>
  <c r="O9" i="15"/>
  <c r="X9" i="15"/>
  <c r="X47" i="15"/>
  <c r="X48" i="15"/>
  <c r="L47" i="20"/>
  <c r="L48" i="20"/>
  <c r="L49" i="20"/>
  <c r="L4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7" i="18"/>
  <c r="L8" i="18"/>
  <c r="L9" i="18"/>
  <c r="L10" i="18"/>
  <c r="L34" i="18" l="1"/>
  <c r="L6" i="18"/>
  <c r="L11" i="18"/>
  <c r="Q21" i="15"/>
  <c r="Q9" i="15"/>
  <c r="S19" i="15"/>
  <c r="U19" i="15" s="1"/>
  <c r="K21" i="18"/>
  <c r="K11" i="18"/>
  <c r="J21" i="18"/>
  <c r="J11" i="18"/>
  <c r="L13" i="18"/>
  <c r="J14" i="18"/>
  <c r="L11" i="19"/>
  <c r="K14" i="18"/>
  <c r="Q12" i="15"/>
  <c r="L12" i="18"/>
  <c r="Q25" i="15"/>
  <c r="Q16" i="15"/>
  <c r="Q23" i="15"/>
  <c r="Q10" i="15"/>
  <c r="Q14" i="15"/>
  <c r="Q18" i="15"/>
  <c r="Q20" i="15"/>
  <c r="Q22" i="15"/>
  <c r="Q17" i="15"/>
  <c r="Q13" i="15"/>
  <c r="Y12" i="15"/>
  <c r="R12" i="15" s="1"/>
  <c r="Y23" i="15"/>
  <c r="R23" i="15" s="1"/>
  <c r="Y14" i="15"/>
  <c r="R14" i="15" s="1"/>
  <c r="Y13" i="15"/>
  <c r="R13" i="15" s="1"/>
  <c r="Y25" i="15"/>
  <c r="R25" i="15" s="1"/>
  <c r="Y10" i="15"/>
  <c r="R10" i="15" s="1"/>
  <c r="Q11" i="15"/>
  <c r="Y21" i="15"/>
  <c r="R21" i="15" s="1"/>
  <c r="Y20" i="15"/>
  <c r="R20" i="15" s="1"/>
  <c r="Q15" i="15"/>
  <c r="Y22" i="15"/>
  <c r="R22" i="15" s="1"/>
  <c r="R11" i="15"/>
  <c r="R15" i="15"/>
  <c r="Y18" i="15"/>
  <c r="R18" i="15" s="1"/>
  <c r="Q19" i="15"/>
  <c r="Y9" i="15"/>
  <c r="R9" i="15" s="1"/>
  <c r="Y16" i="15"/>
  <c r="Y8" i="15"/>
  <c r="Y17" i="15"/>
  <c r="R17" i="15" s="1"/>
  <c r="T11" i="15"/>
  <c r="Q24" i="15"/>
  <c r="Y24" i="15"/>
  <c r="R24" i="15" s="1"/>
  <c r="O48" i="15"/>
  <c r="O51" i="15" s="1"/>
  <c r="O47" i="15"/>
  <c r="H6" i="18"/>
  <c r="L26" i="17"/>
  <c r="L27" i="17"/>
  <c r="L25" i="17"/>
  <c r="J20" i="17"/>
  <c r="K20" i="17"/>
  <c r="L20" i="17"/>
  <c r="M20" i="17"/>
  <c r="J21" i="17"/>
  <c r="K21" i="17"/>
  <c r="L21" i="17"/>
  <c r="M21" i="17"/>
  <c r="J22" i="17"/>
  <c r="K22" i="17"/>
  <c r="L22" i="17"/>
  <c r="M22" i="17"/>
  <c r="J23" i="17"/>
  <c r="L23" i="17"/>
  <c r="M23" i="17"/>
  <c r="L7" i="17"/>
  <c r="L8" i="17"/>
  <c r="L9" i="17"/>
  <c r="L10" i="17"/>
  <c r="L11" i="17"/>
  <c r="L12" i="17"/>
  <c r="L13" i="17"/>
  <c r="L14" i="17"/>
  <c r="L15" i="17"/>
  <c r="L6" i="17"/>
  <c r="L5" i="18" l="1"/>
  <c r="S9" i="15"/>
  <c r="U9" i="15" s="1"/>
  <c r="S20" i="15"/>
  <c r="U20" i="15" s="1"/>
  <c r="S12" i="15"/>
  <c r="U12" i="15" s="1"/>
  <c r="S17" i="15"/>
  <c r="U17" i="15" s="1"/>
  <c r="S11" i="15"/>
  <c r="U11" i="15" s="1"/>
  <c r="L14" i="18"/>
  <c r="S24" i="15"/>
  <c r="U24" i="15" s="1"/>
  <c r="S18" i="15"/>
  <c r="U18" i="15" s="1"/>
  <c r="S22" i="15"/>
  <c r="U22" i="15" s="1"/>
  <c r="S14" i="15"/>
  <c r="U14" i="15" s="1"/>
  <c r="S10" i="15"/>
  <c r="U10" i="15" s="1"/>
  <c r="S25" i="15"/>
  <c r="U25" i="15" s="1"/>
  <c r="S23" i="15"/>
  <c r="U23" i="15" s="1"/>
  <c r="S15" i="15"/>
  <c r="U15" i="15" s="1"/>
  <c r="S13" i="15"/>
  <c r="U13" i="15" s="1"/>
  <c r="K5" i="17"/>
  <c r="J5" i="17"/>
  <c r="S21" i="15"/>
  <c r="U21" i="15" s="1"/>
  <c r="R8" i="15"/>
  <c r="R16" i="15"/>
  <c r="R48" i="15"/>
  <c r="R51" i="15" s="1"/>
  <c r="S48" i="15"/>
  <c r="S51" i="15" s="1"/>
  <c r="R47" i="15"/>
  <c r="S47" i="15"/>
  <c r="L21" i="18" l="1"/>
  <c r="K24" i="17"/>
  <c r="K19" i="17"/>
  <c r="K18" i="17"/>
  <c r="K17" i="17"/>
  <c r="J24" i="17"/>
  <c r="J17" i="17"/>
  <c r="J18" i="17"/>
  <c r="J19" i="17"/>
  <c r="S16" i="15"/>
  <c r="U16" i="15" s="1"/>
  <c r="S8" i="15"/>
  <c r="U8" i="15" s="1"/>
  <c r="L5" i="17"/>
  <c r="X51" i="15"/>
  <c r="L18" i="17" l="1"/>
  <c r="L19" i="17"/>
  <c r="L17" i="17"/>
  <c r="L24" i="17"/>
  <c r="I29" i="19"/>
  <c r="N29" i="19"/>
  <c r="F4" i="20" l="1"/>
  <c r="F4" i="19" l="1"/>
  <c r="N30" i="19"/>
  <c r="N28" i="19"/>
  <c r="N27" i="19"/>
  <c r="I27" i="19"/>
  <c r="N19" i="19"/>
  <c r="I19" i="19"/>
  <c r="I31" i="18"/>
  <c r="N31" i="18"/>
  <c r="N36" i="18"/>
  <c r="N35" i="18"/>
  <c r="I35" i="18"/>
  <c r="I36" i="18"/>
  <c r="N38" i="18"/>
  <c r="N37" i="18"/>
  <c r="N34" i="18"/>
  <c r="N33" i="18"/>
  <c r="N32" i="18"/>
  <c r="N30" i="18"/>
  <c r="N29" i="18"/>
  <c r="N22" i="18"/>
  <c r="M22" i="18"/>
  <c r="I22" i="18"/>
  <c r="N20" i="18"/>
  <c r="N19" i="18"/>
  <c r="I19" i="18"/>
  <c r="I20" i="18"/>
  <c r="I6" i="18"/>
  <c r="F4" i="18"/>
  <c r="I30" i="17"/>
  <c r="N27" i="17"/>
  <c r="I27" i="17"/>
  <c r="N26" i="17"/>
  <c r="I26" i="17"/>
  <c r="N25" i="17"/>
  <c r="I25" i="17"/>
  <c r="N24" i="17"/>
  <c r="I24" i="17"/>
  <c r="N23" i="17"/>
  <c r="I23" i="17"/>
  <c r="N22" i="17"/>
  <c r="I22" i="17"/>
  <c r="N21" i="17"/>
  <c r="I21" i="17"/>
  <c r="N20" i="17"/>
  <c r="I20" i="17"/>
  <c r="N19" i="17"/>
  <c r="I19" i="17"/>
  <c r="N18" i="17"/>
  <c r="I18" i="17"/>
  <c r="N17" i="17"/>
  <c r="I17" i="17"/>
  <c r="N15" i="17"/>
  <c r="I15" i="17"/>
  <c r="N14" i="17"/>
  <c r="I14" i="17"/>
  <c r="N13" i="17"/>
  <c r="I13" i="17"/>
  <c r="N12" i="17"/>
  <c r="I12" i="17"/>
  <c r="N11" i="17"/>
  <c r="I11" i="17"/>
  <c r="N10" i="17"/>
  <c r="I10" i="17"/>
  <c r="N9" i="17"/>
  <c r="I9" i="17"/>
  <c r="N8" i="17"/>
  <c r="I8" i="17"/>
  <c r="N7" i="17"/>
  <c r="I7" i="17"/>
  <c r="N6" i="17"/>
  <c r="I6" i="17"/>
  <c r="M5" i="17"/>
  <c r="F4" i="17"/>
  <c r="V15" i="17" l="1"/>
  <c r="V7" i="17"/>
  <c r="V10" i="17"/>
  <c r="V13" i="17"/>
  <c r="V8" i="17"/>
  <c r="W10" i="17"/>
  <c r="V11" i="17"/>
  <c r="V12" i="17"/>
  <c r="W13" i="17"/>
  <c r="W15" i="17"/>
  <c r="W8" i="17"/>
  <c r="P8" i="17" s="1"/>
  <c r="T8" i="17" s="1"/>
  <c r="V9" i="17"/>
  <c r="W11" i="17"/>
  <c r="W12" i="17"/>
  <c r="P12" i="17" s="1"/>
  <c r="T12" i="17" s="1"/>
  <c r="V14" i="17"/>
  <c r="W7" i="17"/>
  <c r="W9" i="17"/>
  <c r="W14" i="17"/>
  <c r="V35" i="18"/>
  <c r="W36" i="18"/>
  <c r="W20" i="18"/>
  <c r="W22" i="18"/>
  <c r="W35" i="18"/>
  <c r="V19" i="18"/>
  <c r="W19" i="18"/>
  <c r="V36" i="18"/>
  <c r="V20" i="18"/>
  <c r="V22" i="18"/>
  <c r="V31" i="18"/>
  <c r="W31" i="18"/>
  <c r="P31" i="18" s="1"/>
  <c r="T31" i="18" s="1"/>
  <c r="V27" i="19"/>
  <c r="W27" i="19"/>
  <c r="P27" i="19" s="1"/>
  <c r="T27" i="19" s="1"/>
  <c r="V29" i="19"/>
  <c r="V19" i="19"/>
  <c r="W19" i="19"/>
  <c r="P19" i="19" s="1"/>
  <c r="T19" i="19" s="1"/>
  <c r="W29" i="19"/>
  <c r="P29" i="19" s="1"/>
  <c r="T29" i="19" s="1"/>
  <c r="V17" i="17"/>
  <c r="W17" i="17"/>
  <c r="W23" i="17"/>
  <c r="P23" i="17" s="1"/>
  <c r="T23" i="17" s="1"/>
  <c r="V23" i="17"/>
  <c r="V19" i="17"/>
  <c r="W19" i="17"/>
  <c r="V21" i="17"/>
  <c r="W21" i="17"/>
  <c r="W27" i="17"/>
  <c r="V27" i="17"/>
  <c r="V18" i="17"/>
  <c r="W18" i="17"/>
  <c r="W20" i="17"/>
  <c r="V20" i="17"/>
  <c r="V22" i="17"/>
  <c r="W22" i="17"/>
  <c r="V24" i="17"/>
  <c r="W24" i="17"/>
  <c r="V26" i="17"/>
  <c r="W26" i="17"/>
  <c r="P26" i="17" s="1"/>
  <c r="T26" i="17" s="1"/>
  <c r="V25" i="17"/>
  <c r="W25" i="17"/>
  <c r="W6" i="17"/>
  <c r="V6" i="17"/>
  <c r="V7" i="15"/>
  <c r="W7" i="15"/>
  <c r="M19" i="17" l="1"/>
  <c r="M17" i="17"/>
  <c r="M18" i="17"/>
  <c r="M24" i="17"/>
  <c r="O14" i="17"/>
  <c r="Y14" i="17" s="1"/>
  <c r="R14" i="17" s="1"/>
  <c r="X14" i="17"/>
  <c r="O11" i="17"/>
  <c r="X11" i="17"/>
  <c r="O10" i="17"/>
  <c r="X10" i="17"/>
  <c r="X19" i="19"/>
  <c r="O19" i="19"/>
  <c r="Q19" i="19" s="1"/>
  <c r="X31" i="18"/>
  <c r="O31" i="18"/>
  <c r="Q31" i="18" s="1"/>
  <c r="O22" i="18"/>
  <c r="Y22" i="18" s="1"/>
  <c r="X22" i="18"/>
  <c r="O36" i="18"/>
  <c r="Y36" i="18" s="1"/>
  <c r="R36" i="18" s="1"/>
  <c r="X36" i="18"/>
  <c r="P19" i="18"/>
  <c r="T19" i="18" s="1"/>
  <c r="P22" i="18"/>
  <c r="P14" i="17"/>
  <c r="T14" i="17" s="1"/>
  <c r="P15" i="17"/>
  <c r="T15" i="17" s="1"/>
  <c r="P10" i="17"/>
  <c r="T10" i="17" s="1"/>
  <c r="O7" i="17"/>
  <c r="Y7" i="17" s="1"/>
  <c r="X7" i="17"/>
  <c r="X7" i="15"/>
  <c r="O27" i="19"/>
  <c r="Q27" i="19" s="1"/>
  <c r="X27" i="19"/>
  <c r="O19" i="18"/>
  <c r="X19" i="18"/>
  <c r="P35" i="18"/>
  <c r="T35" i="18" s="1"/>
  <c r="P20" i="18"/>
  <c r="T20" i="18" s="1"/>
  <c r="P36" i="18"/>
  <c r="T36" i="18" s="1"/>
  <c r="P9" i="17"/>
  <c r="T9" i="17" s="1"/>
  <c r="P11" i="17"/>
  <c r="T11" i="17" s="1"/>
  <c r="P13" i="17"/>
  <c r="T13" i="17" s="1"/>
  <c r="O8" i="17"/>
  <c r="Q8" i="17" s="1"/>
  <c r="X8" i="17"/>
  <c r="X15" i="17"/>
  <c r="O15" i="17"/>
  <c r="Q15" i="17" s="1"/>
  <c r="O29" i="19"/>
  <c r="Q29" i="19" s="1"/>
  <c r="X29" i="19"/>
  <c r="O20" i="18"/>
  <c r="X20" i="18"/>
  <c r="X35" i="18"/>
  <c r="O35" i="18"/>
  <c r="P7" i="17"/>
  <c r="T7" i="17" s="1"/>
  <c r="O9" i="17"/>
  <c r="Y9" i="17" s="1"/>
  <c r="X9" i="17"/>
  <c r="X12" i="17"/>
  <c r="O12" i="17"/>
  <c r="Q12" i="17" s="1"/>
  <c r="X13" i="17"/>
  <c r="O13" i="17"/>
  <c r="P25" i="17"/>
  <c r="T25" i="17" s="1"/>
  <c r="P19" i="17"/>
  <c r="O23" i="17"/>
  <c r="Q23" i="17" s="1"/>
  <c r="X23" i="17"/>
  <c r="O20" i="17"/>
  <c r="Y20" i="17" s="1"/>
  <c r="X20" i="17"/>
  <c r="P17" i="17"/>
  <c r="T17" i="17" s="1"/>
  <c r="P22" i="17"/>
  <c r="T22" i="17" s="1"/>
  <c r="P18" i="17"/>
  <c r="T18" i="17" s="1"/>
  <c r="P21" i="17"/>
  <c r="T21" i="17" s="1"/>
  <c r="X26" i="17"/>
  <c r="O26" i="17"/>
  <c r="Q26" i="17" s="1"/>
  <c r="O22" i="17"/>
  <c r="Y22" i="17" s="1"/>
  <c r="R22" i="17" s="1"/>
  <c r="X22" i="17"/>
  <c r="O18" i="17"/>
  <c r="Y18" i="17" s="1"/>
  <c r="X18" i="17"/>
  <c r="O21" i="17"/>
  <c r="Y21" i="17" s="1"/>
  <c r="X21" i="17"/>
  <c r="P24" i="17"/>
  <c r="T24" i="17" s="1"/>
  <c r="X27" i="17"/>
  <c r="O27" i="17"/>
  <c r="Y27" i="17" s="1"/>
  <c r="O25" i="17"/>
  <c r="Y25" i="17" s="1"/>
  <c r="R25" i="17" s="1"/>
  <c r="X25" i="17"/>
  <c r="O24" i="17"/>
  <c r="Y24" i="17" s="1"/>
  <c r="X24" i="17"/>
  <c r="P20" i="17"/>
  <c r="T20" i="17" s="1"/>
  <c r="P27" i="17"/>
  <c r="T27" i="17" s="1"/>
  <c r="X19" i="17"/>
  <c r="O19" i="17"/>
  <c r="Y19" i="17" s="1"/>
  <c r="O17" i="17"/>
  <c r="X17" i="17"/>
  <c r="O6" i="17"/>
  <c r="Y6" i="17" s="1"/>
  <c r="X6" i="17"/>
  <c r="V16" i="17"/>
  <c r="P6" i="17"/>
  <c r="T6" i="17" s="1"/>
  <c r="W16" i="17"/>
  <c r="O6" i="15"/>
  <c r="P6" i="15"/>
  <c r="T6" i="15" s="1"/>
  <c r="P7" i="15"/>
  <c r="W26" i="15"/>
  <c r="O7" i="15"/>
  <c r="V26" i="15"/>
  <c r="Q20" i="18" l="1"/>
  <c r="Y12" i="17"/>
  <c r="R12" i="17" s="1"/>
  <c r="Q13" i="17"/>
  <c r="X26" i="15"/>
  <c r="R18" i="17"/>
  <c r="S18" i="17" s="1"/>
  <c r="U18" i="17" s="1"/>
  <c r="Y27" i="19"/>
  <c r="R27" i="19" s="1"/>
  <c r="Q35" i="18"/>
  <c r="Y13" i="17"/>
  <c r="R13" i="17" s="1"/>
  <c r="Y8" i="17"/>
  <c r="R8" i="17" s="1"/>
  <c r="Q19" i="18"/>
  <c r="Q22" i="18"/>
  <c r="Y31" i="18"/>
  <c r="R31" i="18" s="1"/>
  <c r="Q10" i="17"/>
  <c r="Q9" i="17"/>
  <c r="P16" i="17"/>
  <c r="Y29" i="19"/>
  <c r="R29" i="19" s="1"/>
  <c r="R9" i="17"/>
  <c r="Y35" i="18"/>
  <c r="Y20" i="18"/>
  <c r="R20" i="18" s="1"/>
  <c r="R7" i="17"/>
  <c r="Q36" i="18"/>
  <c r="Y19" i="19"/>
  <c r="Y10" i="17"/>
  <c r="R10" i="17" s="1"/>
  <c r="Q11" i="17"/>
  <c r="S36" i="18"/>
  <c r="U36" i="18" s="1"/>
  <c r="T16" i="17"/>
  <c r="R22" i="18"/>
  <c r="S14" i="17"/>
  <c r="U14" i="17" s="1"/>
  <c r="Y15" i="17"/>
  <c r="Y19" i="18"/>
  <c r="R19" i="18" s="1"/>
  <c r="Q7" i="17"/>
  <c r="T22" i="18"/>
  <c r="Y11" i="17"/>
  <c r="R11" i="17" s="1"/>
  <c r="Q14" i="17"/>
  <c r="O26" i="15"/>
  <c r="Y6" i="15"/>
  <c r="R6" i="15" s="1"/>
  <c r="Q18" i="17"/>
  <c r="Q25" i="17"/>
  <c r="R19" i="17"/>
  <c r="S25" i="17"/>
  <c r="U25" i="17" s="1"/>
  <c r="Q19" i="17"/>
  <c r="X28" i="17"/>
  <c r="S22" i="17"/>
  <c r="U22" i="17" s="1"/>
  <c r="Q17" i="17"/>
  <c r="O28" i="17"/>
  <c r="Q21" i="17"/>
  <c r="Q20" i="17"/>
  <c r="Y17" i="17"/>
  <c r="Q24" i="17"/>
  <c r="Q27" i="17"/>
  <c r="Q22" i="17"/>
  <c r="Y26" i="17"/>
  <c r="T19" i="17"/>
  <c r="R20" i="17"/>
  <c r="R24" i="17"/>
  <c r="R27" i="17"/>
  <c r="R21" i="17"/>
  <c r="Y23" i="17"/>
  <c r="X16" i="17"/>
  <c r="R6" i="17"/>
  <c r="S6" i="17" s="1"/>
  <c r="Q6" i="17"/>
  <c r="O16" i="17"/>
  <c r="Q6" i="15"/>
  <c r="X49" i="15"/>
  <c r="P26" i="15"/>
  <c r="T7" i="15"/>
  <c r="T26" i="15" s="1"/>
  <c r="Q7" i="15"/>
  <c r="Y7" i="15"/>
  <c r="I8" i="20"/>
  <c r="I9" i="20"/>
  <c r="S12" i="17" l="1"/>
  <c r="U12" i="17" s="1"/>
  <c r="S13" i="17"/>
  <c r="U13" i="17" s="1"/>
  <c r="O29" i="17"/>
  <c r="O30" i="17" s="1"/>
  <c r="O31" i="17" s="1"/>
  <c r="O32" i="17" s="1"/>
  <c r="S31" i="18"/>
  <c r="U31" i="18" s="1"/>
  <c r="S27" i="19"/>
  <c r="U27" i="19" s="1"/>
  <c r="S8" i="17"/>
  <c r="U8" i="17" s="1"/>
  <c r="S9" i="17"/>
  <c r="U9" i="17" s="1"/>
  <c r="V8" i="20"/>
  <c r="W8" i="20"/>
  <c r="S11" i="17"/>
  <c r="U11" i="17" s="1"/>
  <c r="R15" i="17"/>
  <c r="S7" i="17"/>
  <c r="U7" i="17" s="1"/>
  <c r="S10" i="17"/>
  <c r="U10" i="17" s="1"/>
  <c r="R19" i="19"/>
  <c r="S20" i="18"/>
  <c r="U20" i="18" s="1"/>
  <c r="V9" i="20"/>
  <c r="W9" i="20"/>
  <c r="S19" i="18"/>
  <c r="U19" i="18" s="1"/>
  <c r="S22" i="18"/>
  <c r="U22" i="18" s="1"/>
  <c r="S29" i="19"/>
  <c r="U29" i="19" s="1"/>
  <c r="R35" i="18"/>
  <c r="S6" i="15"/>
  <c r="U6" i="15" s="1"/>
  <c r="Q26" i="15"/>
  <c r="S27" i="17"/>
  <c r="U27" i="17" s="1"/>
  <c r="S20" i="17"/>
  <c r="U20" i="17" s="1"/>
  <c r="S21" i="17"/>
  <c r="U21" i="17" s="1"/>
  <c r="S24" i="17"/>
  <c r="U24" i="17" s="1"/>
  <c r="S19" i="17"/>
  <c r="U19" i="17" s="1"/>
  <c r="R17" i="17"/>
  <c r="S17" i="17" s="1"/>
  <c r="U17" i="17" s="1"/>
  <c r="X29" i="17"/>
  <c r="R23" i="17"/>
  <c r="R26" i="17"/>
  <c r="U6" i="17"/>
  <c r="Q16" i="17"/>
  <c r="O49" i="15"/>
  <c r="O50" i="15" s="1"/>
  <c r="R7" i="15"/>
  <c r="R16" i="17" l="1"/>
  <c r="R26" i="15"/>
  <c r="R49" i="15" s="1"/>
  <c r="R50" i="15" s="1"/>
  <c r="R52" i="15" s="1"/>
  <c r="R53" i="15" s="1"/>
  <c r="S19" i="19"/>
  <c r="U19" i="19" s="1"/>
  <c r="P9" i="20"/>
  <c r="T9" i="20" s="1"/>
  <c r="O9" i="20"/>
  <c r="X9" i="20"/>
  <c r="Y9" i="20"/>
  <c r="P8" i="20"/>
  <c r="T8" i="20" s="1"/>
  <c r="S35" i="18"/>
  <c r="U35" i="18" s="1"/>
  <c r="S15" i="17"/>
  <c r="U15" i="17" s="1"/>
  <c r="X8" i="20"/>
  <c r="O8" i="20"/>
  <c r="Y8" i="20" s="1"/>
  <c r="L14" i="19"/>
  <c r="S26" i="17"/>
  <c r="U26" i="17" s="1"/>
  <c r="S23" i="17"/>
  <c r="U23" i="17" s="1"/>
  <c r="R28" i="17"/>
  <c r="U16" i="17"/>
  <c r="O52" i="15"/>
  <c r="O53" i="15" s="1"/>
  <c r="S7" i="15"/>
  <c r="L5" i="19"/>
  <c r="R29" i="17" l="1"/>
  <c r="R30" i="17" s="1"/>
  <c r="R31" i="17" s="1"/>
  <c r="R32" i="17" s="1"/>
  <c r="Q8" i="20"/>
  <c r="Q9" i="20"/>
  <c r="R9" i="20"/>
  <c r="S16" i="17"/>
  <c r="R8" i="20"/>
  <c r="L28" i="19"/>
  <c r="U28" i="17"/>
  <c r="U29" i="17" s="1"/>
  <c r="U30" i="17" s="1"/>
  <c r="U31" i="17" s="1"/>
  <c r="U32" i="17" s="1"/>
  <c r="U7" i="15"/>
  <c r="S26" i="15"/>
  <c r="X30" i="17" l="1"/>
  <c r="X31" i="17" s="1"/>
  <c r="X32" i="17" s="1"/>
  <c r="S8" i="20"/>
  <c r="U8" i="20" s="1"/>
  <c r="S9" i="20"/>
  <c r="U9" i="20" s="1"/>
  <c r="U26" i="15"/>
  <c r="S49" i="15"/>
  <c r="S50" i="15" s="1"/>
  <c r="I47" i="20"/>
  <c r="I48" i="20"/>
  <c r="I49" i="20"/>
  <c r="I51" i="20"/>
  <c r="I46" i="20"/>
  <c r="V46" i="20" s="1"/>
  <c r="X46" i="20" s="1"/>
  <c r="I44" i="20"/>
  <c r="I7" i="20"/>
  <c r="I10" i="20"/>
  <c r="V10" i="20" s="1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6" i="20"/>
  <c r="V6" i="20" s="1"/>
  <c r="X6" i="20" s="1"/>
  <c r="N26" i="19"/>
  <c r="N25" i="19"/>
  <c r="N13" i="19"/>
  <c r="N12" i="19"/>
  <c r="H13" i="19"/>
  <c r="H12" i="19"/>
  <c r="I6" i="19"/>
  <c r="H10" i="18"/>
  <c r="H9" i="18"/>
  <c r="H8" i="18"/>
  <c r="H7" i="18"/>
  <c r="H10" i="19"/>
  <c r="H9" i="19"/>
  <c r="H8" i="19"/>
  <c r="H6" i="19"/>
  <c r="H7" i="19"/>
  <c r="I33" i="19"/>
  <c r="I30" i="19"/>
  <c r="I28" i="19"/>
  <c r="I26" i="19"/>
  <c r="I25" i="19"/>
  <c r="I23" i="19"/>
  <c r="N20" i="19"/>
  <c r="I20" i="19"/>
  <c r="N18" i="19"/>
  <c r="I18" i="19"/>
  <c r="N17" i="19"/>
  <c r="I17" i="19"/>
  <c r="N16" i="19"/>
  <c r="I16" i="19"/>
  <c r="I13" i="19"/>
  <c r="I12" i="19"/>
  <c r="N10" i="19"/>
  <c r="I10" i="19"/>
  <c r="N9" i="19"/>
  <c r="I9" i="19"/>
  <c r="N8" i="19"/>
  <c r="I8" i="19"/>
  <c r="N7" i="19"/>
  <c r="I7" i="19"/>
  <c r="N6" i="19"/>
  <c r="I41" i="18"/>
  <c r="I27" i="18"/>
  <c r="N18" i="18"/>
  <c r="N17" i="18"/>
  <c r="N16" i="18"/>
  <c r="I30" i="18"/>
  <c r="I32" i="18"/>
  <c r="I33" i="18"/>
  <c r="I34" i="18"/>
  <c r="I37" i="18"/>
  <c r="I38" i="18"/>
  <c r="I29" i="18"/>
  <c r="M23" i="18"/>
  <c r="M24" i="18"/>
  <c r="I17" i="18"/>
  <c r="I18" i="18"/>
  <c r="I21" i="18"/>
  <c r="I23" i="18"/>
  <c r="I24" i="18"/>
  <c r="I16" i="18"/>
  <c r="I13" i="18"/>
  <c r="I12" i="18"/>
  <c r="I7" i="18"/>
  <c r="I8" i="18"/>
  <c r="I9" i="18"/>
  <c r="I10" i="18"/>
  <c r="V13" i="18" l="1"/>
  <c r="W13" i="18"/>
  <c r="V12" i="18"/>
  <c r="W12" i="18"/>
  <c r="V37" i="18"/>
  <c r="W37" i="18"/>
  <c r="W30" i="18"/>
  <c r="V30" i="18"/>
  <c r="V16" i="19"/>
  <c r="W16" i="19"/>
  <c r="V18" i="19"/>
  <c r="W18" i="19"/>
  <c r="P18" i="19" s="1"/>
  <c r="T18" i="19" s="1"/>
  <c r="W30" i="19"/>
  <c r="P30" i="19" s="1"/>
  <c r="T30" i="19" s="1"/>
  <c r="V30" i="19"/>
  <c r="W8" i="19"/>
  <c r="V8" i="19"/>
  <c r="W12" i="19"/>
  <c r="V12" i="19"/>
  <c r="W41" i="20"/>
  <c r="V41" i="20"/>
  <c r="V37" i="20"/>
  <c r="W37" i="20"/>
  <c r="W33" i="20"/>
  <c r="V33" i="20"/>
  <c r="V29" i="20"/>
  <c r="W29" i="20"/>
  <c r="P29" i="20" s="1"/>
  <c r="T29" i="20" s="1"/>
  <c r="V25" i="20"/>
  <c r="W25" i="20"/>
  <c r="V21" i="20"/>
  <c r="W21" i="20"/>
  <c r="V17" i="20"/>
  <c r="W17" i="20"/>
  <c r="W13" i="20"/>
  <c r="V13" i="20"/>
  <c r="W7" i="20"/>
  <c r="V7" i="20"/>
  <c r="W49" i="20"/>
  <c r="V49" i="20"/>
  <c r="M11" i="19"/>
  <c r="V25" i="19"/>
  <c r="W25" i="19"/>
  <c r="P25" i="19" s="1"/>
  <c r="T25" i="19" s="1"/>
  <c r="V9" i="19"/>
  <c r="W9" i="19"/>
  <c r="V13" i="19"/>
  <c r="W13" i="19"/>
  <c r="W40" i="20"/>
  <c r="P40" i="20" s="1"/>
  <c r="T40" i="20" s="1"/>
  <c r="V40" i="20"/>
  <c r="W36" i="20"/>
  <c r="V36" i="20"/>
  <c r="V32" i="20"/>
  <c r="W32" i="20"/>
  <c r="P32" i="20" s="1"/>
  <c r="T32" i="20" s="1"/>
  <c r="W28" i="20"/>
  <c r="P28" i="20" s="1"/>
  <c r="T28" i="20" s="1"/>
  <c r="V28" i="20"/>
  <c r="V24" i="20"/>
  <c r="W24" i="20"/>
  <c r="V20" i="20"/>
  <c r="W20" i="20"/>
  <c r="W16" i="20"/>
  <c r="V16" i="20"/>
  <c r="V12" i="20"/>
  <c r="W12" i="20"/>
  <c r="W48" i="20"/>
  <c r="V48" i="20"/>
  <c r="W16" i="18"/>
  <c r="V16" i="18"/>
  <c r="W29" i="18"/>
  <c r="V29" i="18"/>
  <c r="W33" i="18"/>
  <c r="V33" i="18"/>
  <c r="V17" i="19"/>
  <c r="W17" i="19"/>
  <c r="W20" i="19"/>
  <c r="P20" i="19" s="1"/>
  <c r="T20" i="19" s="1"/>
  <c r="V20" i="19"/>
  <c r="V26" i="19"/>
  <c r="W26" i="19"/>
  <c r="V7" i="19"/>
  <c r="W7" i="19"/>
  <c r="V10" i="19"/>
  <c r="W10" i="19"/>
  <c r="W6" i="20"/>
  <c r="V39" i="20"/>
  <c r="W39" i="20"/>
  <c r="P39" i="20" s="1"/>
  <c r="T39" i="20" s="1"/>
  <c r="W35" i="20"/>
  <c r="P35" i="20" s="1"/>
  <c r="T35" i="20" s="1"/>
  <c r="V35" i="20"/>
  <c r="W31" i="20"/>
  <c r="P31" i="20" s="1"/>
  <c r="T31" i="20" s="1"/>
  <c r="V31" i="20"/>
  <c r="W27" i="20"/>
  <c r="V27" i="20"/>
  <c r="W23" i="20"/>
  <c r="V23" i="20"/>
  <c r="V19" i="20"/>
  <c r="W19" i="20"/>
  <c r="V15" i="20"/>
  <c r="W15" i="20"/>
  <c r="W11" i="20"/>
  <c r="V11" i="20"/>
  <c r="O11" i="20" s="1"/>
  <c r="O46" i="20"/>
  <c r="W46" i="20"/>
  <c r="W47" i="20"/>
  <c r="V47" i="20"/>
  <c r="V34" i="18"/>
  <c r="W34" i="18"/>
  <c r="V18" i="18"/>
  <c r="W18" i="18"/>
  <c r="W17" i="18"/>
  <c r="V17" i="18"/>
  <c r="W38" i="18"/>
  <c r="V38" i="18"/>
  <c r="V32" i="18"/>
  <c r="W32" i="18"/>
  <c r="W28" i="19"/>
  <c r="P28" i="19" s="1"/>
  <c r="T28" i="19" s="1"/>
  <c r="V28" i="19"/>
  <c r="W6" i="19"/>
  <c r="V6" i="19"/>
  <c r="W42" i="20"/>
  <c r="P42" i="20" s="1"/>
  <c r="T42" i="20" s="1"/>
  <c r="V42" i="20"/>
  <c r="W38" i="20"/>
  <c r="P38" i="20" s="1"/>
  <c r="T38" i="20" s="1"/>
  <c r="V38" i="20"/>
  <c r="V34" i="20"/>
  <c r="W34" i="20"/>
  <c r="P34" i="20" s="1"/>
  <c r="T34" i="20" s="1"/>
  <c r="V30" i="20"/>
  <c r="W30" i="20"/>
  <c r="P30" i="20" s="1"/>
  <c r="T30" i="20" s="1"/>
  <c r="W26" i="20"/>
  <c r="V26" i="20"/>
  <c r="W22" i="20"/>
  <c r="V22" i="20"/>
  <c r="W18" i="20"/>
  <c r="V18" i="20"/>
  <c r="W14" i="20"/>
  <c r="V14" i="20"/>
  <c r="W10" i="20"/>
  <c r="S52" i="15"/>
  <c r="S53" i="15" s="1"/>
  <c r="X50" i="15"/>
  <c r="M5" i="19"/>
  <c r="P38" i="18" l="1"/>
  <c r="T38" i="18" s="1"/>
  <c r="O15" i="20"/>
  <c r="X15" i="20"/>
  <c r="X39" i="20"/>
  <c r="Y39" i="20"/>
  <c r="O39" i="20"/>
  <c r="Q39" i="20" s="1"/>
  <c r="O17" i="19"/>
  <c r="Y17" i="19" s="1"/>
  <c r="R17" i="19" s="1"/>
  <c r="X17" i="19"/>
  <c r="O20" i="20"/>
  <c r="Y20" i="20" s="1"/>
  <c r="X20" i="20"/>
  <c r="O21" i="20"/>
  <c r="X21" i="20"/>
  <c r="O14" i="20"/>
  <c r="Y14" i="20" s="1"/>
  <c r="R14" i="20" s="1"/>
  <c r="X14" i="20"/>
  <c r="O22" i="20"/>
  <c r="Y22" i="20" s="1"/>
  <c r="X22" i="20"/>
  <c r="X38" i="20"/>
  <c r="O38" i="20"/>
  <c r="Q38" i="20" s="1"/>
  <c r="O28" i="19"/>
  <c r="Q28" i="19" s="1"/>
  <c r="X28" i="19"/>
  <c r="X38" i="18"/>
  <c r="O38" i="18"/>
  <c r="Y38" i="18" s="1"/>
  <c r="P34" i="18"/>
  <c r="T34" i="18" s="1"/>
  <c r="P46" i="20"/>
  <c r="T46" i="20" s="1"/>
  <c r="P15" i="20"/>
  <c r="T15" i="20" s="1"/>
  <c r="O23" i="20"/>
  <c r="Y23" i="20" s="1"/>
  <c r="X23" i="20"/>
  <c r="O31" i="20"/>
  <c r="Q31" i="20" s="1"/>
  <c r="X31" i="20"/>
  <c r="P10" i="19"/>
  <c r="T10" i="19" s="1"/>
  <c r="P26" i="19"/>
  <c r="T26" i="19" s="1"/>
  <c r="P17" i="19"/>
  <c r="T17" i="19" s="1"/>
  <c r="O29" i="18"/>
  <c r="X29" i="18"/>
  <c r="P12" i="20"/>
  <c r="T12" i="20" s="1"/>
  <c r="P20" i="20"/>
  <c r="T20" i="20" s="1"/>
  <c r="O28" i="20"/>
  <c r="Q28" i="20" s="1"/>
  <c r="Y28" i="20"/>
  <c r="X28" i="20"/>
  <c r="O36" i="20"/>
  <c r="Y36" i="20" s="1"/>
  <c r="X36" i="20"/>
  <c r="P13" i="19"/>
  <c r="T13" i="19" s="1"/>
  <c r="X49" i="20"/>
  <c r="O49" i="20"/>
  <c r="O13" i="20"/>
  <c r="X13" i="20"/>
  <c r="Y13" i="20"/>
  <c r="P21" i="20"/>
  <c r="T21" i="20" s="1"/>
  <c r="P37" i="20"/>
  <c r="T37" i="20" s="1"/>
  <c r="O12" i="19"/>
  <c r="V14" i="19"/>
  <c r="X12" i="19"/>
  <c r="X30" i="19"/>
  <c r="O30" i="19"/>
  <c r="Q30" i="19" s="1"/>
  <c r="P16" i="19"/>
  <c r="T16" i="19" s="1"/>
  <c r="P37" i="18"/>
  <c r="T37" i="18" s="1"/>
  <c r="P12" i="18"/>
  <c r="W14" i="18"/>
  <c r="P22" i="20"/>
  <c r="T22" i="20"/>
  <c r="O13" i="19"/>
  <c r="Q13" i="19" s="1"/>
  <c r="X13" i="19"/>
  <c r="P49" i="20"/>
  <c r="T49" i="20"/>
  <c r="O29" i="20"/>
  <c r="X29" i="20"/>
  <c r="P12" i="19"/>
  <c r="P14" i="19" s="1"/>
  <c r="W14" i="19"/>
  <c r="O16" i="19"/>
  <c r="Y16" i="19" s="1"/>
  <c r="X16" i="19"/>
  <c r="O37" i="18"/>
  <c r="X37" i="18"/>
  <c r="X12" i="18"/>
  <c r="O12" i="18"/>
  <c r="V14" i="18"/>
  <c r="O30" i="20"/>
  <c r="Q30" i="20" s="1"/>
  <c r="X30" i="20"/>
  <c r="Y46" i="20"/>
  <c r="O10" i="19"/>
  <c r="Q10" i="19" s="1"/>
  <c r="X10" i="19"/>
  <c r="P29" i="18"/>
  <c r="T29" i="18" s="1"/>
  <c r="P36" i="20"/>
  <c r="T36" i="20" s="1"/>
  <c r="O25" i="19"/>
  <c r="Y25" i="19" s="1"/>
  <c r="X25" i="19"/>
  <c r="P13" i="20"/>
  <c r="T13" i="20" s="1"/>
  <c r="P10" i="20"/>
  <c r="T10" i="20" s="1"/>
  <c r="O18" i="20"/>
  <c r="Y18" i="20" s="1"/>
  <c r="R18" i="20" s="1"/>
  <c r="X18" i="20"/>
  <c r="O26" i="20"/>
  <c r="Y26" i="20"/>
  <c r="R26" i="20" s="1"/>
  <c r="X26" i="20"/>
  <c r="X42" i="20"/>
  <c r="O42" i="20"/>
  <c r="Q42" i="20" s="1"/>
  <c r="Y42" i="20"/>
  <c r="R42" i="20" s="1"/>
  <c r="X6" i="19"/>
  <c r="O6" i="19"/>
  <c r="Y6" i="19" s="1"/>
  <c r="R6" i="19" s="1"/>
  <c r="V11" i="19"/>
  <c r="P32" i="18"/>
  <c r="T32" i="18" s="1"/>
  <c r="O17" i="18"/>
  <c r="Y17" i="18" s="1"/>
  <c r="R17" i="18" s="1"/>
  <c r="X17" i="18"/>
  <c r="P18" i="18"/>
  <c r="T18" i="18" s="1"/>
  <c r="O47" i="20"/>
  <c r="Y47" i="20" s="1"/>
  <c r="X47" i="20"/>
  <c r="X11" i="20"/>
  <c r="Y11" i="20"/>
  <c r="R11" i="20" s="1"/>
  <c r="P19" i="20"/>
  <c r="T19" i="20" s="1"/>
  <c r="O27" i="20"/>
  <c r="Y27" i="20" s="1"/>
  <c r="X27" i="20"/>
  <c r="O35" i="20"/>
  <c r="Q35" i="20" s="1"/>
  <c r="X35" i="20"/>
  <c r="P6" i="20"/>
  <c r="T6" i="20"/>
  <c r="P7" i="19"/>
  <c r="T7" i="19" s="1"/>
  <c r="O20" i="19"/>
  <c r="Q20" i="19" s="1"/>
  <c r="X20" i="19"/>
  <c r="O33" i="18"/>
  <c r="X33" i="18"/>
  <c r="O16" i="18"/>
  <c r="Y16" i="18" s="1"/>
  <c r="X16" i="18"/>
  <c r="O48" i="20"/>
  <c r="Y48" i="20" s="1"/>
  <c r="R48" i="20" s="1"/>
  <c r="X48" i="20"/>
  <c r="O16" i="20"/>
  <c r="X16" i="20"/>
  <c r="Y16" i="20"/>
  <c r="P24" i="20"/>
  <c r="T24" i="20" s="1"/>
  <c r="O40" i="20"/>
  <c r="Q40" i="20" s="1"/>
  <c r="X40" i="20"/>
  <c r="Y40" i="20"/>
  <c r="R40" i="20" s="1"/>
  <c r="P9" i="19"/>
  <c r="T9" i="19" s="1"/>
  <c r="O7" i="20"/>
  <c r="Y7" i="20" s="1"/>
  <c r="R7" i="20" s="1"/>
  <c r="X7" i="20"/>
  <c r="P17" i="20"/>
  <c r="T17" i="20"/>
  <c r="P25" i="20"/>
  <c r="T25" i="20" s="1"/>
  <c r="X33" i="20"/>
  <c r="O33" i="20"/>
  <c r="Y33" i="20"/>
  <c r="R33" i="20" s="1"/>
  <c r="O41" i="20"/>
  <c r="Y41" i="20" s="1"/>
  <c r="R41" i="20" s="1"/>
  <c r="X41" i="20"/>
  <c r="X8" i="19"/>
  <c r="O8" i="19"/>
  <c r="Y8" i="19" s="1"/>
  <c r="O30" i="18"/>
  <c r="Y30" i="18" s="1"/>
  <c r="X30" i="18"/>
  <c r="P13" i="18"/>
  <c r="T13" i="18" s="1"/>
  <c r="P14" i="20"/>
  <c r="T14" i="20" s="1"/>
  <c r="X34" i="18"/>
  <c r="O34" i="18"/>
  <c r="P23" i="20"/>
  <c r="T23" i="20" s="1"/>
  <c r="O26" i="19"/>
  <c r="Y26" i="19" s="1"/>
  <c r="X26" i="19"/>
  <c r="O12" i="20"/>
  <c r="Q12" i="20" s="1"/>
  <c r="X12" i="20"/>
  <c r="O37" i="20"/>
  <c r="Q37" i="20" s="1"/>
  <c r="X37" i="20"/>
  <c r="M21" i="18"/>
  <c r="M11" i="18"/>
  <c r="M14" i="18"/>
  <c r="O10" i="20"/>
  <c r="Q10" i="20" s="1"/>
  <c r="X10" i="20"/>
  <c r="P18" i="20"/>
  <c r="T18" i="20" s="1"/>
  <c r="P26" i="20"/>
  <c r="T26" i="20" s="1"/>
  <c r="X34" i="20"/>
  <c r="O34" i="20"/>
  <c r="Q34" i="20" s="1"/>
  <c r="P6" i="19"/>
  <c r="W11" i="19"/>
  <c r="O32" i="18"/>
  <c r="Y32" i="18" s="1"/>
  <c r="X32" i="18"/>
  <c r="P17" i="18"/>
  <c r="T17" i="18" s="1"/>
  <c r="X18" i="18"/>
  <c r="O18" i="18"/>
  <c r="P47" i="20"/>
  <c r="Q47" i="20" s="1"/>
  <c r="P11" i="20"/>
  <c r="T11" i="20" s="1"/>
  <c r="O19" i="20"/>
  <c r="Q19" i="20" s="1"/>
  <c r="X19" i="20"/>
  <c r="P27" i="20"/>
  <c r="T27" i="20" s="1"/>
  <c r="O6" i="20"/>
  <c r="O7" i="19"/>
  <c r="X7" i="19"/>
  <c r="P33" i="18"/>
  <c r="T33" i="18" s="1"/>
  <c r="P16" i="18"/>
  <c r="T16" i="18" s="1"/>
  <c r="P48" i="20"/>
  <c r="T48" i="20" s="1"/>
  <c r="P16" i="20"/>
  <c r="T16" i="20" s="1"/>
  <c r="O24" i="20"/>
  <c r="Q24" i="20" s="1"/>
  <c r="X24" i="20"/>
  <c r="O32" i="20"/>
  <c r="Q32" i="20" s="1"/>
  <c r="X32" i="20"/>
  <c r="X9" i="19"/>
  <c r="O9" i="19"/>
  <c r="Q9" i="19" s="1"/>
  <c r="P7" i="20"/>
  <c r="T7" i="20" s="1"/>
  <c r="O17" i="20"/>
  <c r="Q17" i="20" s="1"/>
  <c r="X17" i="20"/>
  <c r="O25" i="20"/>
  <c r="X25" i="20"/>
  <c r="Y25" i="20"/>
  <c r="R25" i="20" s="1"/>
  <c r="P33" i="20"/>
  <c r="T33" i="20" s="1"/>
  <c r="P41" i="20"/>
  <c r="T41" i="20" s="1"/>
  <c r="P8" i="19"/>
  <c r="T8" i="19" s="1"/>
  <c r="O18" i="19"/>
  <c r="Q18" i="19" s="1"/>
  <c r="X18" i="19"/>
  <c r="P30" i="18"/>
  <c r="T30" i="18" s="1"/>
  <c r="X13" i="18"/>
  <c r="O13" i="18"/>
  <c r="X52" i="15"/>
  <c r="X53" i="15" s="1"/>
  <c r="Y38" i="20" l="1"/>
  <c r="R38" i="20" s="1"/>
  <c r="Y17" i="20"/>
  <c r="R17" i="20" s="1"/>
  <c r="Y12" i="20"/>
  <c r="Q13" i="18"/>
  <c r="Q7" i="19"/>
  <c r="Q34" i="18"/>
  <c r="Q26" i="19"/>
  <c r="Q37" i="18"/>
  <c r="Q18" i="18"/>
  <c r="Y13" i="18"/>
  <c r="R13" i="18" s="1"/>
  <c r="Q38" i="18"/>
  <c r="Y18" i="18"/>
  <c r="R18" i="18" s="1"/>
  <c r="P11" i="19"/>
  <c r="O50" i="20"/>
  <c r="Q15" i="20"/>
  <c r="Q41" i="20"/>
  <c r="Y35" i="20"/>
  <c r="Y10" i="19"/>
  <c r="Q46" i="20"/>
  <c r="Q21" i="20"/>
  <c r="Y32" i="20"/>
  <c r="R32" i="20" s="1"/>
  <c r="Y19" i="20"/>
  <c r="R19" i="20" s="1"/>
  <c r="T47" i="20"/>
  <c r="Y34" i="20"/>
  <c r="Y20" i="19"/>
  <c r="R20" i="19" s="1"/>
  <c r="Y37" i="18"/>
  <c r="R37" i="18" s="1"/>
  <c r="T12" i="19"/>
  <c r="T14" i="19" s="1"/>
  <c r="Q49" i="20"/>
  <c r="Y30" i="19"/>
  <c r="R25" i="19"/>
  <c r="S25" i="19" s="1"/>
  <c r="U25" i="19" s="1"/>
  <c r="R23" i="20"/>
  <c r="R8" i="19"/>
  <c r="R47" i="20"/>
  <c r="R27" i="20"/>
  <c r="S27" i="20"/>
  <c r="U27" i="20" s="1"/>
  <c r="R30" i="18"/>
  <c r="S25" i="20"/>
  <c r="U25" i="20" s="1"/>
  <c r="X43" i="20"/>
  <c r="R34" i="20"/>
  <c r="Q25" i="20"/>
  <c r="Y24" i="20"/>
  <c r="R24" i="20" s="1"/>
  <c r="Y18" i="19"/>
  <c r="Y7" i="19"/>
  <c r="Q32" i="18"/>
  <c r="Y10" i="20"/>
  <c r="R10" i="20" s="1"/>
  <c r="Y37" i="20"/>
  <c r="Q16" i="20"/>
  <c r="Q6" i="19"/>
  <c r="O11" i="19"/>
  <c r="Y30" i="20"/>
  <c r="R30" i="20" s="1"/>
  <c r="Q16" i="19"/>
  <c r="O21" i="19"/>
  <c r="Y12" i="19"/>
  <c r="O14" i="19"/>
  <c r="Q12" i="19"/>
  <c r="Y49" i="20"/>
  <c r="R49" i="20" s="1"/>
  <c r="X39" i="18"/>
  <c r="Y31" i="20"/>
  <c r="Y28" i="19"/>
  <c r="R28" i="19" s="1"/>
  <c r="Y21" i="20"/>
  <c r="R21" i="20" s="1"/>
  <c r="Q20" i="20"/>
  <c r="R12" i="20"/>
  <c r="S12" i="20" s="1"/>
  <c r="U12" i="20" s="1"/>
  <c r="R26" i="19"/>
  <c r="S7" i="20"/>
  <c r="U7" i="20" s="1"/>
  <c r="S40" i="20"/>
  <c r="U40" i="20" s="1"/>
  <c r="S48" i="20"/>
  <c r="U48" i="20" s="1"/>
  <c r="R16" i="18"/>
  <c r="S16" i="18" s="1"/>
  <c r="U16" i="18" s="1"/>
  <c r="Q33" i="18"/>
  <c r="R35" i="20"/>
  <c r="S11" i="20"/>
  <c r="U11" i="20" s="1"/>
  <c r="S18" i="20"/>
  <c r="U18" i="20" s="1"/>
  <c r="Q25" i="19"/>
  <c r="O31" i="19"/>
  <c r="O51" i="20"/>
  <c r="O52" i="20" s="1"/>
  <c r="O14" i="18"/>
  <c r="Q12" i="18"/>
  <c r="Y29" i="20"/>
  <c r="R29" i="20" s="1"/>
  <c r="Q29" i="20"/>
  <c r="R13" i="20"/>
  <c r="R36" i="20"/>
  <c r="R28" i="20"/>
  <c r="Q29" i="18"/>
  <c r="O39" i="18"/>
  <c r="Q23" i="20"/>
  <c r="X50" i="20"/>
  <c r="R38" i="18"/>
  <c r="S14" i="20"/>
  <c r="U14" i="20" s="1"/>
  <c r="R39" i="20"/>
  <c r="S17" i="20"/>
  <c r="U17" i="20" s="1"/>
  <c r="Y9" i="19"/>
  <c r="X11" i="19"/>
  <c r="Q6" i="20"/>
  <c r="O43" i="20"/>
  <c r="Y34" i="18"/>
  <c r="R34" i="18" s="1"/>
  <c r="Q30" i="18"/>
  <c r="S41" i="20"/>
  <c r="U41" i="20" s="1"/>
  <c r="Q33" i="20"/>
  <c r="Q7" i="20"/>
  <c r="R16" i="20"/>
  <c r="Q16" i="18"/>
  <c r="Q27" i="20"/>
  <c r="S17" i="18"/>
  <c r="U17" i="18" s="1"/>
  <c r="S42" i="20"/>
  <c r="U42" i="20" s="1"/>
  <c r="S26" i="20"/>
  <c r="U26" i="20" s="1"/>
  <c r="Q18" i="20"/>
  <c r="R10" i="19"/>
  <c r="X14" i="18"/>
  <c r="X21" i="19"/>
  <c r="W15" i="19"/>
  <c r="Y13" i="19"/>
  <c r="R13" i="19" s="1"/>
  <c r="T12" i="18"/>
  <c r="T14" i="18" s="1"/>
  <c r="P14" i="18"/>
  <c r="X14" i="19"/>
  <c r="S38" i="20"/>
  <c r="U38" i="20" s="1"/>
  <c r="R22" i="20"/>
  <c r="Q14" i="20"/>
  <c r="R20" i="20"/>
  <c r="S17" i="19"/>
  <c r="U17" i="19" s="1"/>
  <c r="S33" i="20"/>
  <c r="U33" i="20" s="1"/>
  <c r="Y6" i="20"/>
  <c r="S19" i="20"/>
  <c r="U19" i="20" s="1"/>
  <c r="R32" i="18"/>
  <c r="T6" i="19"/>
  <c r="T11" i="19" s="1"/>
  <c r="Q8" i="19"/>
  <c r="Q48" i="20"/>
  <c r="Y33" i="18"/>
  <c r="R33" i="18" s="1"/>
  <c r="Q11" i="20"/>
  <c r="Q17" i="18"/>
  <c r="S6" i="19"/>
  <c r="Q26" i="20"/>
  <c r="X31" i="19"/>
  <c r="R46" i="20"/>
  <c r="S46" i="20" s="1"/>
  <c r="U46" i="20" s="1"/>
  <c r="Y12" i="18"/>
  <c r="R16" i="19"/>
  <c r="S16" i="19" s="1"/>
  <c r="U16" i="19" s="1"/>
  <c r="P15" i="19"/>
  <c r="V15" i="19"/>
  <c r="Q13" i="20"/>
  <c r="Q36" i="20"/>
  <c r="Y29" i="18"/>
  <c r="Q22" i="20"/>
  <c r="Q17" i="19"/>
  <c r="Y15" i="20"/>
  <c r="R15" i="20" s="1"/>
  <c r="N24" i="18"/>
  <c r="N23" i="18"/>
  <c r="N21" i="18"/>
  <c r="N10" i="18"/>
  <c r="N9" i="18"/>
  <c r="N8" i="18"/>
  <c r="N7" i="18"/>
  <c r="N6" i="18"/>
  <c r="R30" i="19" l="1"/>
  <c r="S30" i="19" s="1"/>
  <c r="U30" i="19" s="1"/>
  <c r="X32" i="19"/>
  <c r="O32" i="19"/>
  <c r="O33" i="19" s="1"/>
  <c r="O34" i="19" s="1"/>
  <c r="O15" i="19"/>
  <c r="S26" i="19"/>
  <c r="U26" i="19" s="1"/>
  <c r="X15" i="19"/>
  <c r="S20" i="19"/>
  <c r="U20" i="19" s="1"/>
  <c r="S13" i="18"/>
  <c r="U13" i="18" s="1"/>
  <c r="S37" i="18"/>
  <c r="U37" i="18" s="1"/>
  <c r="X40" i="18"/>
  <c r="S39" i="20"/>
  <c r="U39" i="20" s="1"/>
  <c r="S13" i="20"/>
  <c r="U13" i="20" s="1"/>
  <c r="S35" i="20"/>
  <c r="U35" i="20" s="1"/>
  <c r="S32" i="20"/>
  <c r="U32" i="20" s="1"/>
  <c r="S18" i="18"/>
  <c r="U18" i="18" s="1"/>
  <c r="S20" i="20"/>
  <c r="U20" i="20" s="1"/>
  <c r="S10" i="19"/>
  <c r="U10" i="19" s="1"/>
  <c r="S38" i="18"/>
  <c r="U38" i="18" s="1"/>
  <c r="W23" i="18"/>
  <c r="V23" i="18"/>
  <c r="V24" i="18"/>
  <c r="W24" i="18"/>
  <c r="V6" i="18"/>
  <c r="W6" i="18"/>
  <c r="W10" i="18"/>
  <c r="P10" i="18" s="1"/>
  <c r="T10" i="18" s="1"/>
  <c r="V10" i="18"/>
  <c r="R29" i="18"/>
  <c r="S29" i="18" s="1"/>
  <c r="U29" i="18" s="1"/>
  <c r="V7" i="18"/>
  <c r="W7" i="18"/>
  <c r="W21" i="18"/>
  <c r="V21" i="18"/>
  <c r="S15" i="20"/>
  <c r="U15" i="20" s="1"/>
  <c r="R12" i="18"/>
  <c r="X22" i="19"/>
  <c r="S16" i="20"/>
  <c r="U16" i="20" s="1"/>
  <c r="O44" i="20"/>
  <c r="R9" i="19"/>
  <c r="S28" i="20"/>
  <c r="U28" i="20" s="1"/>
  <c r="S30" i="20"/>
  <c r="U30" i="20" s="1"/>
  <c r="S47" i="20"/>
  <c r="U47" i="20" s="1"/>
  <c r="S23" i="20"/>
  <c r="U23" i="20" s="1"/>
  <c r="S21" i="20"/>
  <c r="U21" i="20" s="1"/>
  <c r="R12" i="19"/>
  <c r="S12" i="19" s="1"/>
  <c r="R7" i="19"/>
  <c r="W9" i="18"/>
  <c r="P9" i="18" s="1"/>
  <c r="T9" i="18" s="1"/>
  <c r="V9" i="18"/>
  <c r="R50" i="20"/>
  <c r="R51" i="20" s="1"/>
  <c r="R52" i="20" s="1"/>
  <c r="S33" i="18"/>
  <c r="U33" i="18" s="1"/>
  <c r="S32" i="18"/>
  <c r="U32" i="18" s="1"/>
  <c r="R6" i="20"/>
  <c r="S6" i="20" s="1"/>
  <c r="U6" i="20" s="1"/>
  <c r="S22" i="20"/>
  <c r="U22" i="20" s="1"/>
  <c r="S13" i="19"/>
  <c r="U13" i="19" s="1"/>
  <c r="S36" i="20"/>
  <c r="U36" i="20" s="1"/>
  <c r="S29" i="20"/>
  <c r="U29" i="20" s="1"/>
  <c r="Q14" i="18"/>
  <c r="S28" i="19"/>
  <c r="U28" i="19" s="1"/>
  <c r="S49" i="20"/>
  <c r="U49" i="20" s="1"/>
  <c r="O22" i="19"/>
  <c r="O23" i="19" s="1"/>
  <c r="Q11" i="19"/>
  <c r="R37" i="20"/>
  <c r="R18" i="19"/>
  <c r="V8" i="18"/>
  <c r="W8" i="18"/>
  <c r="P8" i="18" s="1"/>
  <c r="T8" i="18" s="1"/>
  <c r="U6" i="19"/>
  <c r="S34" i="18"/>
  <c r="U34" i="18" s="1"/>
  <c r="T15" i="19"/>
  <c r="O40" i="18"/>
  <c r="O41" i="18" s="1"/>
  <c r="R31" i="20"/>
  <c r="Q14" i="19"/>
  <c r="S10" i="20"/>
  <c r="U10" i="20" s="1"/>
  <c r="S24" i="20"/>
  <c r="U24" i="20" s="1"/>
  <c r="S34" i="20"/>
  <c r="U34" i="20" s="1"/>
  <c r="S30" i="18"/>
  <c r="U30" i="18" s="1"/>
  <c r="S8" i="19"/>
  <c r="U8" i="19" s="1"/>
  <c r="R31" i="19"/>
  <c r="Q15" i="19" l="1"/>
  <c r="S7" i="19"/>
  <c r="U7" i="19" s="1"/>
  <c r="R21" i="19"/>
  <c r="R11" i="19"/>
  <c r="S9" i="19"/>
  <c r="U9" i="19" s="1"/>
  <c r="U39" i="18"/>
  <c r="S31" i="20"/>
  <c r="U31" i="20" s="1"/>
  <c r="S37" i="20"/>
  <c r="U37" i="20" s="1"/>
  <c r="O24" i="19"/>
  <c r="O35" i="19" s="1"/>
  <c r="O36" i="19" s="1"/>
  <c r="X9" i="18"/>
  <c r="O9" i="18"/>
  <c r="Q9" i="18" s="1"/>
  <c r="R14" i="18"/>
  <c r="O21" i="18"/>
  <c r="X21" i="18"/>
  <c r="O24" i="18"/>
  <c r="Y24" i="18" s="1"/>
  <c r="R24" i="18" s="1"/>
  <c r="X24" i="18"/>
  <c r="P21" i="18"/>
  <c r="T21" i="18" s="1"/>
  <c r="R39" i="18"/>
  <c r="P6" i="18"/>
  <c r="W11" i="18"/>
  <c r="W15" i="18" s="1"/>
  <c r="O23" i="18"/>
  <c r="X23" i="18"/>
  <c r="S11" i="19"/>
  <c r="S18" i="19"/>
  <c r="U18" i="19" s="1"/>
  <c r="U50" i="20"/>
  <c r="U51" i="20" s="1"/>
  <c r="U52" i="20" s="1"/>
  <c r="U12" i="19"/>
  <c r="S14" i="19"/>
  <c r="S15" i="19" s="1"/>
  <c r="P7" i="18"/>
  <c r="T7" i="18" s="1"/>
  <c r="X6" i="18"/>
  <c r="O6" i="18"/>
  <c r="V11" i="18"/>
  <c r="V15" i="18" s="1"/>
  <c r="P23" i="18"/>
  <c r="T23" i="18" s="1"/>
  <c r="O42" i="18"/>
  <c r="R43" i="20"/>
  <c r="R44" i="20" s="1"/>
  <c r="R45" i="20" s="1"/>
  <c r="R53" i="20" s="1"/>
  <c r="O8" i="18"/>
  <c r="Q8" i="18" s="1"/>
  <c r="X8" i="18"/>
  <c r="R14" i="19"/>
  <c r="X51" i="20"/>
  <c r="X52" i="20" s="1"/>
  <c r="O45" i="20"/>
  <c r="O53" i="20" s="1"/>
  <c r="S12" i="18"/>
  <c r="O7" i="18"/>
  <c r="X7" i="18"/>
  <c r="X10" i="18"/>
  <c r="O10" i="18"/>
  <c r="Q10" i="18" s="1"/>
  <c r="P24" i="18"/>
  <c r="T24" i="18" s="1"/>
  <c r="U31" i="19"/>
  <c r="R22" i="19" l="1"/>
  <c r="R23" i="19" s="1"/>
  <c r="R24" i="19" s="1"/>
  <c r="U11" i="19"/>
  <c r="R15" i="19"/>
  <c r="Y9" i="18"/>
  <c r="R9" i="18" s="1"/>
  <c r="Q7" i="18"/>
  <c r="Q23" i="18"/>
  <c r="Q21" i="18"/>
  <c r="O25" i="18"/>
  <c r="Y10" i="18"/>
  <c r="R10" i="18" s="1"/>
  <c r="R32" i="19"/>
  <c r="R33" i="19" s="1"/>
  <c r="U21" i="19"/>
  <c r="Y23" i="18"/>
  <c r="X25" i="18"/>
  <c r="Y6" i="18"/>
  <c r="R6" i="18" s="1"/>
  <c r="Q6" i="18"/>
  <c r="O11" i="18"/>
  <c r="S24" i="18"/>
  <c r="U24" i="18" s="1"/>
  <c r="U12" i="18"/>
  <c r="S14" i="18"/>
  <c r="X11" i="18"/>
  <c r="U14" i="19"/>
  <c r="U15" i="19" s="1"/>
  <c r="Y21" i="18"/>
  <c r="R21" i="18" s="1"/>
  <c r="U43" i="20"/>
  <c r="U44" i="20" s="1"/>
  <c r="Y7" i="18"/>
  <c r="Y8" i="18"/>
  <c r="R8" i="18" s="1"/>
  <c r="T6" i="18"/>
  <c r="T11" i="18" s="1"/>
  <c r="T15" i="18" s="1"/>
  <c r="P11" i="18"/>
  <c r="P15" i="18" s="1"/>
  <c r="Q24" i="18"/>
  <c r="R40" i="18"/>
  <c r="R41" i="18" s="1"/>
  <c r="S9" i="18" l="1"/>
  <c r="U9" i="18" s="1"/>
  <c r="U22" i="19"/>
  <c r="U23" i="19" s="1"/>
  <c r="U24" i="19" s="1"/>
  <c r="Q11" i="18"/>
  <c r="Q15" i="18" s="1"/>
  <c r="U45" i="20"/>
  <c r="U53" i="20" s="1"/>
  <c r="X44" i="20"/>
  <c r="X45" i="20" s="1"/>
  <c r="X53" i="20" s="1"/>
  <c r="O15" i="18"/>
  <c r="O26" i="18"/>
  <c r="O27" i="18" s="1"/>
  <c r="O28" i="18" s="1"/>
  <c r="O43" i="18" s="1"/>
  <c r="S8" i="18"/>
  <c r="U8" i="18" s="1"/>
  <c r="R23" i="18"/>
  <c r="S10" i="18"/>
  <c r="U10" i="18" s="1"/>
  <c r="R7" i="18"/>
  <c r="U14" i="18"/>
  <c r="R42" i="18"/>
  <c r="U32" i="19"/>
  <c r="U33" i="19" s="1"/>
  <c r="U34" i="19" s="1"/>
  <c r="S21" i="18"/>
  <c r="U21" i="18" s="1"/>
  <c r="X26" i="18"/>
  <c r="X15" i="18"/>
  <c r="S6" i="18"/>
  <c r="R34" i="19"/>
  <c r="R35" i="19" s="1"/>
  <c r="R36" i="19" s="1"/>
  <c r="U35" i="19" l="1"/>
  <c r="U36" i="19" s="1"/>
  <c r="X23" i="19"/>
  <c r="X24" i="19" s="1"/>
  <c r="X35" i="19" s="1"/>
  <c r="X36" i="19" s="1"/>
  <c r="X33" i="19"/>
  <c r="X34" i="19" s="1"/>
  <c r="R25" i="18"/>
  <c r="S23" i="18"/>
  <c r="U23" i="18" s="1"/>
  <c r="R11" i="18"/>
  <c r="R15" i="18" s="1"/>
  <c r="U6" i="18"/>
  <c r="U40" i="18"/>
  <c r="U41" i="18" s="1"/>
  <c r="O44" i="18"/>
  <c r="S7" i="18"/>
  <c r="U7" i="18" s="1"/>
  <c r="R26" i="18" l="1"/>
  <c r="R27" i="18" s="1"/>
  <c r="R28" i="18" s="1"/>
  <c r="R43" i="18" s="1"/>
  <c r="R44" i="18" s="1"/>
  <c r="U25" i="18"/>
  <c r="S11" i="18"/>
  <c r="S15" i="18" s="1"/>
  <c r="U11" i="18"/>
  <c r="U42" i="18"/>
  <c r="X41" i="18"/>
  <c r="X42" i="18" s="1"/>
  <c r="U26" i="18" l="1"/>
  <c r="U27" i="18" s="1"/>
  <c r="U15" i="18"/>
  <c r="U28" i="18" l="1"/>
  <c r="U43" i="18" s="1"/>
  <c r="U44" i="18" s="1"/>
  <c r="X27" i="18"/>
  <c r="X28" i="18" s="1"/>
  <c r="X43" i="18" s="1"/>
  <c r="X44" i="18" s="1"/>
</calcChain>
</file>

<file path=xl/sharedStrings.xml><?xml version="1.0" encoding="utf-8"?>
<sst xmlns="http://schemas.openxmlformats.org/spreadsheetml/2006/main" count="727" uniqueCount="369">
  <si>
    <t>要介護１</t>
    <rPh sb="0" eb="3">
      <t>ヨウカイゴ</t>
    </rPh>
    <phoneticPr fontId="3"/>
  </si>
  <si>
    <t>要介護２</t>
    <rPh sb="0" eb="3">
      <t>ヨウカイゴ</t>
    </rPh>
    <phoneticPr fontId="3"/>
  </si>
  <si>
    <t>要介護３</t>
    <rPh sb="0" eb="3">
      <t>ヨウカイゴ</t>
    </rPh>
    <phoneticPr fontId="3"/>
  </si>
  <si>
    <t>要介護４</t>
    <rPh sb="0" eb="3">
      <t>ヨウカイゴ</t>
    </rPh>
    <phoneticPr fontId="3"/>
  </si>
  <si>
    <t>要介護５</t>
    <rPh sb="0" eb="3">
      <t>ヨウカイゴ</t>
    </rPh>
    <phoneticPr fontId="3"/>
  </si>
  <si>
    <t>精神科医師による療養指導</t>
    <rPh sb="0" eb="3">
      <t>セイシンカ</t>
    </rPh>
    <rPh sb="3" eb="5">
      <t>イシ</t>
    </rPh>
    <rPh sb="8" eb="10">
      <t>リョウヨウ</t>
    </rPh>
    <rPh sb="10" eb="12">
      <t>シドウ</t>
    </rPh>
    <phoneticPr fontId="3"/>
  </si>
  <si>
    <t>栄養マネジメント加算</t>
    <rPh sb="0" eb="2">
      <t>エイヨウ</t>
    </rPh>
    <rPh sb="8" eb="10">
      <t>カサン</t>
    </rPh>
    <phoneticPr fontId="3"/>
  </si>
  <si>
    <t>単位数</t>
    <rPh sb="0" eb="2">
      <t>タンイ</t>
    </rPh>
    <rPh sb="2" eb="3">
      <t>スウ</t>
    </rPh>
    <phoneticPr fontId="5"/>
  </si>
  <si>
    <t>個別機能訓練</t>
    <rPh sb="0" eb="2">
      <t>コベツ</t>
    </rPh>
    <rPh sb="2" eb="4">
      <t>キノウ</t>
    </rPh>
    <rPh sb="4" eb="6">
      <t>クンレン</t>
    </rPh>
    <phoneticPr fontId="5"/>
  </si>
  <si>
    <t>サービス提供体制強化加算Ⅲ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</si>
  <si>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サービス提供体制強化加算Ⅱ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</si>
  <si>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地域区分</t>
    <rPh sb="0" eb="2">
      <t>チイキ</t>
    </rPh>
    <rPh sb="2" eb="4">
      <t>クブン</t>
    </rPh>
    <phoneticPr fontId="5"/>
  </si>
  <si>
    <t>地域加算</t>
    <rPh sb="0" eb="2">
      <t>チイキ</t>
    </rPh>
    <rPh sb="2" eb="4">
      <t>カサン</t>
    </rPh>
    <phoneticPr fontId="5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</si>
  <si>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5"/>
  </si>
  <si>
    <t>保険給付</t>
    <rPh sb="0" eb="2">
      <t>ホケン</t>
    </rPh>
    <rPh sb="2" eb="4">
      <t>キュウフ</t>
    </rPh>
    <phoneticPr fontId="5"/>
  </si>
  <si>
    <t>利用者負担</t>
    <rPh sb="0" eb="3">
      <t>リヨウシャ</t>
    </rPh>
    <rPh sb="3" eb="5">
      <t>フタン</t>
    </rPh>
    <phoneticPr fontId="5"/>
  </si>
  <si>
    <t>計／年</t>
    <rPh sb="0" eb="1">
      <t>ケイ</t>
    </rPh>
    <rPh sb="2" eb="3">
      <t>ネン</t>
    </rPh>
    <phoneticPr fontId="5"/>
  </si>
  <si>
    <t>要介護１・旧措置</t>
    <rPh sb="0" eb="3">
      <t>ヨウカイゴ</t>
    </rPh>
    <rPh sb="5" eb="6">
      <t>キュウ</t>
    </rPh>
    <rPh sb="6" eb="8">
      <t>ソチ</t>
    </rPh>
    <phoneticPr fontId="3"/>
  </si>
  <si>
    <t>要介護２・旧措置</t>
    <rPh sb="0" eb="3">
      <t>ヨウカイゴ</t>
    </rPh>
    <rPh sb="5" eb="6">
      <t>キュウ</t>
    </rPh>
    <rPh sb="6" eb="8">
      <t>ソチ</t>
    </rPh>
    <phoneticPr fontId="3"/>
  </si>
  <si>
    <t>要介護３・旧措置</t>
    <rPh sb="0" eb="3">
      <t>ヨウカイゴ</t>
    </rPh>
    <rPh sb="5" eb="6">
      <t>キュウ</t>
    </rPh>
    <rPh sb="6" eb="8">
      <t>ソチ</t>
    </rPh>
    <phoneticPr fontId="3"/>
  </si>
  <si>
    <t>要介護４・旧措置</t>
    <rPh sb="0" eb="3">
      <t>ヨウカイゴ</t>
    </rPh>
    <rPh sb="5" eb="6">
      <t>キュウ</t>
    </rPh>
    <rPh sb="6" eb="8">
      <t>ソチ</t>
    </rPh>
    <phoneticPr fontId="3"/>
  </si>
  <si>
    <t>要介護５・旧措置</t>
    <rPh sb="0" eb="3">
      <t>ヨウカイゴ</t>
    </rPh>
    <rPh sb="5" eb="6">
      <t>キュウ</t>
    </rPh>
    <rPh sb="6" eb="8">
      <t>ソチ</t>
    </rPh>
    <phoneticPr fontId="3"/>
  </si>
  <si>
    <t>算定　　日数</t>
    <rPh sb="0" eb="2">
      <t>サンテイ</t>
    </rPh>
    <rPh sb="4" eb="6">
      <t>ニッスウ</t>
    </rPh>
    <phoneticPr fontId="5"/>
  </si>
  <si>
    <t>介護報酬／年間</t>
    <rPh sb="0" eb="2">
      <t>カイゴ</t>
    </rPh>
    <rPh sb="2" eb="4">
      <t>ホウシュウ</t>
    </rPh>
    <rPh sb="5" eb="7">
      <t>ネンカン</t>
    </rPh>
    <phoneticPr fontId="5"/>
  </si>
  <si>
    <t>外泊時費用</t>
    <rPh sb="0" eb="2">
      <t>ガイハク</t>
    </rPh>
    <rPh sb="2" eb="3">
      <t>ジ</t>
    </rPh>
    <rPh sb="3" eb="5">
      <t>ヒヨウ</t>
    </rPh>
    <phoneticPr fontId="5"/>
  </si>
  <si>
    <t>初期加算</t>
    <rPh sb="0" eb="2">
      <t>ショキ</t>
    </rPh>
    <rPh sb="2" eb="4">
      <t>カサン</t>
    </rPh>
    <phoneticPr fontId="5"/>
  </si>
  <si>
    <t>療養食加算</t>
    <rPh sb="0" eb="2">
      <t>リョウヨウ</t>
    </rPh>
    <rPh sb="2" eb="3">
      <t>ショク</t>
    </rPh>
    <rPh sb="3" eb="5">
      <t>カサン</t>
    </rPh>
    <phoneticPr fontId="5"/>
  </si>
  <si>
    <r>
      <t>夜勤職員配置Ⅰ　</t>
    </r>
    <r>
      <rPr>
        <sz val="8"/>
        <rFont val="ＭＳ Ｐ明朝"/>
        <family val="1"/>
        <charset val="128"/>
      </rPr>
      <t>定員30人又は51人以上</t>
    </r>
    <rPh sb="0" eb="2">
      <t>ヤキン</t>
    </rPh>
    <rPh sb="2" eb="4">
      <t>ショクイン</t>
    </rPh>
    <rPh sb="4" eb="6">
      <t>ハイチ</t>
    </rPh>
    <rPh sb="12" eb="13">
      <t>ニン</t>
    </rPh>
    <rPh sb="13" eb="14">
      <t>マタ</t>
    </rPh>
    <rPh sb="17" eb="18">
      <t>ニン</t>
    </rPh>
    <rPh sb="18" eb="20">
      <t>イジョウ</t>
    </rPh>
    <phoneticPr fontId="3"/>
  </si>
  <si>
    <t>多　　床　　室</t>
    <rPh sb="0" eb="1">
      <t>タ</t>
    </rPh>
    <rPh sb="3" eb="4">
      <t>トコ</t>
    </rPh>
    <rPh sb="6" eb="7">
      <t>シツ</t>
    </rPh>
    <phoneticPr fontId="5"/>
  </si>
  <si>
    <t>従来型個室</t>
    <rPh sb="0" eb="3">
      <t>ジュウライガタ</t>
    </rPh>
    <rPh sb="3" eb="5">
      <t>コシツ</t>
    </rPh>
    <phoneticPr fontId="5"/>
  </si>
  <si>
    <t>多床室</t>
    <rPh sb="0" eb="1">
      <t>タ</t>
    </rPh>
    <rPh sb="1" eb="2">
      <t>トコ</t>
    </rPh>
    <rPh sb="2" eb="3">
      <t>シツ</t>
    </rPh>
    <phoneticPr fontId="5"/>
  </si>
  <si>
    <t>機能訓練体制加算</t>
    <rPh sb="0" eb="2">
      <t>キノウ</t>
    </rPh>
    <rPh sb="2" eb="4">
      <t>クンレン</t>
    </rPh>
    <rPh sb="4" eb="6">
      <t>タイセイ</t>
    </rPh>
    <rPh sb="6" eb="8">
      <t>カサン</t>
    </rPh>
    <phoneticPr fontId="3"/>
  </si>
  <si>
    <t>個別加算</t>
    <rPh sb="0" eb="2">
      <t>コベツ</t>
    </rPh>
    <rPh sb="2" eb="4">
      <t>カサン</t>
    </rPh>
    <phoneticPr fontId="5"/>
  </si>
  <si>
    <t>介護保険</t>
    <rPh sb="0" eb="2">
      <t>カイゴ</t>
    </rPh>
    <rPh sb="2" eb="4">
      <t>ホケン</t>
    </rPh>
    <phoneticPr fontId="5"/>
  </si>
  <si>
    <t>要支援１</t>
    <rPh sb="0" eb="3">
      <t>ヨウシエン</t>
    </rPh>
    <phoneticPr fontId="3"/>
  </si>
  <si>
    <t>要支援２</t>
    <rPh sb="0" eb="3">
      <t>ヨウシエン</t>
    </rPh>
    <phoneticPr fontId="3"/>
  </si>
  <si>
    <t>介護予防</t>
    <rPh sb="0" eb="2">
      <t>カイゴ</t>
    </rPh>
    <rPh sb="2" eb="4">
      <t>ヨボウ</t>
    </rPh>
    <phoneticPr fontId="5"/>
  </si>
  <si>
    <t>介護保険計</t>
    <rPh sb="0" eb="2">
      <t>カイゴ</t>
    </rPh>
    <rPh sb="2" eb="4">
      <t>ホケン</t>
    </rPh>
    <rPh sb="4" eb="5">
      <t>ケイ</t>
    </rPh>
    <phoneticPr fontId="8"/>
  </si>
  <si>
    <t>介護予防計</t>
    <rPh sb="0" eb="2">
      <t>カイゴ</t>
    </rPh>
    <rPh sb="2" eb="4">
      <t>ヨボウ</t>
    </rPh>
    <rPh sb="4" eb="5">
      <t>ケイ</t>
    </rPh>
    <phoneticPr fontId="8"/>
  </si>
  <si>
    <t>● 通所介護　介護報酬等収入シュミレーション</t>
    <rPh sb="2" eb="4">
      <t>ツウショ</t>
    </rPh>
    <rPh sb="4" eb="6">
      <t>カイゴ</t>
    </rPh>
    <rPh sb="7" eb="9">
      <t>カイゴ</t>
    </rPh>
    <rPh sb="9" eb="12">
      <t>ホウシュウトウ</t>
    </rPh>
    <rPh sb="12" eb="14">
      <t>シュウニュウ</t>
    </rPh>
    <phoneticPr fontId="5"/>
  </si>
  <si>
    <t>予防サービス提供体制強化加算Ⅱ</t>
    <rPh sb="0" eb="2">
      <t>ヨボウ</t>
    </rPh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</si>
  <si>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予防サービス提供体制強化加算Ⅱ１</t>
    <rPh sb="0" eb="2">
      <t>ヨボウ</t>
    </rPh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</si>
  <si>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予防サービス提供体制強化加算Ⅱ２</t>
    <rPh sb="0" eb="2">
      <t>ヨボウ</t>
    </rPh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</si>
  <si>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介護保険</t>
    <rPh sb="0" eb="2">
      <t>カイゴ</t>
    </rPh>
    <rPh sb="2" eb="4">
      <t>ホケン</t>
    </rPh>
    <phoneticPr fontId="8"/>
  </si>
  <si>
    <t>介護予防</t>
    <rPh sb="0" eb="2">
      <t>カイゴ</t>
    </rPh>
    <rPh sb="2" eb="4">
      <t>ヨボウ</t>
    </rPh>
    <phoneticPr fontId="8"/>
  </si>
  <si>
    <t>● 認知症対応型通所介護　介護報酬等収入シュミレーション</t>
    <rPh sb="2" eb="4">
      <t>ニンチ</t>
    </rPh>
    <rPh sb="4" eb="5">
      <t>ショウ</t>
    </rPh>
    <rPh sb="5" eb="8">
      <t>タイオウガタ</t>
    </rPh>
    <rPh sb="8" eb="10">
      <t>ツウショ</t>
    </rPh>
    <rPh sb="10" eb="12">
      <t>カイゴ</t>
    </rPh>
    <rPh sb="13" eb="15">
      <t>カイゴ</t>
    </rPh>
    <rPh sb="15" eb="18">
      <t>ホウシュウトウ</t>
    </rPh>
    <rPh sb="18" eb="20">
      <t>シュウニュウ</t>
    </rPh>
    <phoneticPr fontId="5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</si>
  <si>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8"/>
  </si>
  <si>
    <t>予防個別機能訓練加算</t>
    <rPh sb="0" eb="2">
      <t>ヨボウ</t>
    </rPh>
    <rPh sb="2" eb="4">
      <t>コベツ</t>
    </rPh>
    <rPh sb="4" eb="6">
      <t>キノウ</t>
    </rPh>
    <rPh sb="6" eb="8">
      <t>クンレン</t>
    </rPh>
    <rPh sb="8" eb="10">
      <t>カサン</t>
    </rPh>
    <phoneticPr fontId="8"/>
  </si>
  <si>
    <t>介護報酬算定</t>
    <rPh sb="0" eb="2">
      <t>カイゴ</t>
    </rPh>
    <rPh sb="2" eb="4">
      <t>ホウシュウ</t>
    </rPh>
    <rPh sb="4" eb="6">
      <t>サンテイ</t>
    </rPh>
    <phoneticPr fontId="5"/>
  </si>
  <si>
    <t>● 訪問介護　介護報酬等収入シュミレーション</t>
    <rPh sb="2" eb="4">
      <t>ホウモン</t>
    </rPh>
    <rPh sb="4" eb="6">
      <t>カイゴ</t>
    </rPh>
    <rPh sb="7" eb="9">
      <t>カイゴ</t>
    </rPh>
    <rPh sb="9" eb="12">
      <t>ホウシュウトウ</t>
    </rPh>
    <rPh sb="12" eb="14">
      <t>シュウニュウ</t>
    </rPh>
    <phoneticPr fontId="5"/>
  </si>
  <si>
    <t>算定件数／月</t>
    <rPh sb="0" eb="2">
      <t>サンテイ</t>
    </rPh>
    <rPh sb="2" eb="4">
      <t>ケンスウ</t>
    </rPh>
    <rPh sb="5" eb="6">
      <t>ツキ</t>
    </rPh>
    <phoneticPr fontId="9"/>
  </si>
  <si>
    <t>算定　　月数</t>
    <rPh sb="0" eb="2">
      <t>サンテイ</t>
    </rPh>
    <rPh sb="4" eb="6">
      <t>ツキスウ</t>
    </rPh>
    <phoneticPr fontId="5"/>
  </si>
  <si>
    <t>初回加算</t>
    <rPh sb="0" eb="2">
      <t>ショカイ</t>
    </rPh>
    <rPh sb="2" eb="4">
      <t>カサン</t>
    </rPh>
    <phoneticPr fontId="9"/>
  </si>
  <si>
    <t>介護保険</t>
    <rPh sb="0" eb="2">
      <t>カイゴ</t>
    </rPh>
    <rPh sb="2" eb="4">
      <t>ホケン</t>
    </rPh>
    <phoneticPr fontId="9"/>
  </si>
  <si>
    <t>介護保険計</t>
    <rPh sb="0" eb="2">
      <t>カイゴ</t>
    </rPh>
    <rPh sb="2" eb="4">
      <t>ホケン</t>
    </rPh>
    <rPh sb="4" eb="5">
      <t>ケイ</t>
    </rPh>
    <phoneticPr fontId="9"/>
  </si>
  <si>
    <t>予防訪問介護Ⅰ</t>
    <rPh sb="0" eb="2">
      <t>ヨボウ</t>
    </rPh>
    <rPh sb="2" eb="4">
      <t>ホウモン</t>
    </rPh>
    <rPh sb="4" eb="6">
      <t>カイゴ</t>
    </rPh>
    <phoneticPr fontId="9"/>
  </si>
  <si>
    <t>予防訪問介護Ⅱ</t>
    <rPh sb="0" eb="2">
      <t>ヨボウ</t>
    </rPh>
    <rPh sb="2" eb="4">
      <t>ホウモン</t>
    </rPh>
    <rPh sb="4" eb="6">
      <t>カイゴ</t>
    </rPh>
    <phoneticPr fontId="9"/>
  </si>
  <si>
    <t>予防訪問介護Ⅲ</t>
    <rPh sb="0" eb="2">
      <t>ヨボウ</t>
    </rPh>
    <rPh sb="2" eb="4">
      <t>ホウモン</t>
    </rPh>
    <rPh sb="4" eb="6">
      <t>カイゴ</t>
    </rPh>
    <phoneticPr fontId="9"/>
  </si>
  <si>
    <t>予防訪問介護初期加算</t>
    <rPh sb="0" eb="2">
      <t>ヨボウ</t>
    </rPh>
    <rPh sb="2" eb="4">
      <t>ホウモン</t>
    </rPh>
    <rPh sb="4" eb="6">
      <t>カイゴ</t>
    </rPh>
    <rPh sb="6" eb="8">
      <t>ショキ</t>
    </rPh>
    <rPh sb="8" eb="10">
      <t>カサン</t>
    </rPh>
    <phoneticPr fontId="9"/>
  </si>
  <si>
    <t>介護予防計</t>
    <rPh sb="0" eb="2">
      <t>カイゴ</t>
    </rPh>
    <rPh sb="2" eb="4">
      <t>ヨボウ</t>
    </rPh>
    <rPh sb="4" eb="5">
      <t>ケイ</t>
    </rPh>
    <phoneticPr fontId="9"/>
  </si>
  <si>
    <t>介護予防</t>
    <rPh sb="0" eb="2">
      <t>カイゴ</t>
    </rPh>
    <rPh sb="2" eb="4">
      <t>ヨボウ</t>
    </rPh>
    <phoneticPr fontId="9"/>
  </si>
  <si>
    <t>請求対象数</t>
    <rPh sb="0" eb="2">
      <t>セイキュウ</t>
    </rPh>
    <rPh sb="2" eb="4">
      <t>タイショウ</t>
    </rPh>
    <rPh sb="4" eb="5">
      <t>カズ</t>
    </rPh>
    <phoneticPr fontId="5"/>
  </si>
  <si>
    <t>内公費対象</t>
    <rPh sb="0" eb="1">
      <t>ウチ</t>
    </rPh>
    <rPh sb="1" eb="3">
      <t>コウヒ</t>
    </rPh>
    <rPh sb="3" eb="5">
      <t>タイショウ</t>
    </rPh>
    <phoneticPr fontId="5"/>
  </si>
  <si>
    <t>公　費</t>
    <rPh sb="0" eb="1">
      <t>コウ</t>
    </rPh>
    <rPh sb="2" eb="3">
      <t>ヒ</t>
    </rPh>
    <phoneticPr fontId="5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</si>
  <si>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5"/>
  </si>
  <si>
    <t>介護サービス費計</t>
    <rPh sb="0" eb="2">
      <t>カイゴ</t>
    </rPh>
    <rPh sb="6" eb="7">
      <t>ヒ</t>
    </rPh>
    <rPh sb="7" eb="8">
      <t>ケイ</t>
    </rPh>
    <phoneticPr fontId="5"/>
  </si>
  <si>
    <t>共通加算＋個別加算</t>
    <rPh sb="0" eb="2">
      <t>キョウツウ</t>
    </rPh>
    <rPh sb="2" eb="4">
      <t>カサン</t>
    </rPh>
    <rPh sb="5" eb="7">
      <t>コベツ</t>
    </rPh>
    <rPh sb="7" eb="9">
      <t>カサン</t>
    </rPh>
    <phoneticPr fontId="5"/>
  </si>
  <si>
    <t>サービス費算定</t>
    <rPh sb="4" eb="5">
      <t>ヒ</t>
    </rPh>
    <rPh sb="5" eb="7">
      <t>サンテイ</t>
    </rPh>
    <phoneticPr fontId="5"/>
  </si>
  <si>
    <t>サービス費＋加算</t>
    <rPh sb="4" eb="5">
      <t>ヒ</t>
    </rPh>
    <rPh sb="6" eb="8">
      <t>カサン</t>
    </rPh>
    <phoneticPr fontId="5"/>
  </si>
  <si>
    <t>共通加算</t>
    <rPh sb="0" eb="2">
      <t>キョウツウ</t>
    </rPh>
    <rPh sb="2" eb="4">
      <t>カサン</t>
    </rPh>
    <phoneticPr fontId="5"/>
  </si>
  <si>
    <r>
      <t>看取介護（１）</t>
    </r>
    <r>
      <rPr>
        <sz val="8"/>
        <color indexed="8"/>
        <rFont val="ＭＳ Ｐ明朝"/>
        <family val="1"/>
        <charset val="128"/>
      </rPr>
      <t>4日以上30日以下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ミト</t>
    </rPh>
    <rPh sb="2" eb="4">
      <t>カイゴ</t>
    </rPh>
    <rPh sb="8" eb="9">
      <t>ニチ</t>
    </rPh>
    <rPh sb="9" eb="11">
      <t>イジョウ</t>
    </rPh>
    <rPh sb="13" eb="14">
      <t>ニチ</t>
    </rPh>
    <rPh sb="14" eb="16">
      <t>イカ</t>
    </rPh>
    <phoneticPr fontId="5"/>
  </si>
  <si>
    <r>
      <t>看取介護（２）</t>
    </r>
    <r>
      <rPr>
        <sz val="8"/>
        <color indexed="8"/>
        <rFont val="ＭＳ Ｐ明朝"/>
        <family val="1"/>
        <charset val="128"/>
      </rPr>
      <t>2日又は3日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ミト</t>
    </rPh>
    <rPh sb="2" eb="4">
      <t>カイゴ</t>
    </rPh>
    <rPh sb="8" eb="9">
      <t>ニチ</t>
    </rPh>
    <rPh sb="9" eb="10">
      <t>マタ</t>
    </rPh>
    <rPh sb="12" eb="13">
      <t>ニチ</t>
    </rPh>
    <phoneticPr fontId="5"/>
  </si>
  <si>
    <t>加　算　算　定</t>
    <rPh sb="0" eb="1">
      <t>カ</t>
    </rPh>
    <rPh sb="2" eb="3">
      <t>ザン</t>
    </rPh>
    <rPh sb="4" eb="5">
      <t>ザン</t>
    </rPh>
    <rPh sb="6" eb="7">
      <t>サダム</t>
    </rPh>
    <phoneticPr fontId="5"/>
  </si>
  <si>
    <t>加　　算　　計</t>
    <rPh sb="0" eb="1">
      <t>カ</t>
    </rPh>
    <rPh sb="3" eb="4">
      <t>ザン</t>
    </rPh>
    <rPh sb="6" eb="7">
      <t>ケイ</t>
    </rPh>
    <phoneticPr fontId="5"/>
  </si>
  <si>
    <t>夜勤職員配置Ⅰ</t>
    <rPh sb="0" eb="2">
      <t>ヤキン</t>
    </rPh>
    <rPh sb="2" eb="4">
      <t>ショクイン</t>
    </rPh>
    <rPh sb="4" eb="6">
      <t>ハイチ</t>
    </rPh>
    <phoneticPr fontId="3"/>
  </si>
  <si>
    <r>
      <t>看護体制Ⅰ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カンゴ</t>
    </rPh>
    <rPh sb="2" eb="4">
      <t>タイセイ</t>
    </rPh>
    <phoneticPr fontId="3"/>
  </si>
  <si>
    <r>
      <t>看護体制Ⅱ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カンゴ</t>
    </rPh>
    <rPh sb="2" eb="4">
      <t>タイセイ</t>
    </rPh>
    <phoneticPr fontId="3"/>
  </si>
  <si>
    <t>送迎加算</t>
    <rPh sb="0" eb="2">
      <t>ソウゲイ</t>
    </rPh>
    <rPh sb="2" eb="4">
      <t>カサン</t>
    </rPh>
    <phoneticPr fontId="5"/>
  </si>
  <si>
    <t>請求対象数</t>
    <rPh sb="0" eb="2">
      <t>セイキュウ</t>
    </rPh>
    <rPh sb="2" eb="4">
      <t>タイショウ</t>
    </rPh>
    <rPh sb="4" eb="5">
      <t>スウ</t>
    </rPh>
    <phoneticPr fontId="5"/>
  </si>
  <si>
    <t>内公費対象</t>
    <rPh sb="0" eb="1">
      <t>ウチ</t>
    </rPh>
    <rPh sb="1" eb="3">
      <t>コウヒ</t>
    </rPh>
    <rPh sb="3" eb="5">
      <t>タイショウ</t>
    </rPh>
    <phoneticPr fontId="8"/>
  </si>
  <si>
    <t>個別</t>
    <rPh sb="0" eb="2">
      <t>コベツ</t>
    </rPh>
    <phoneticPr fontId="8"/>
  </si>
  <si>
    <t>共通</t>
    <rPh sb="0" eb="2">
      <t>キョウツウ</t>
    </rPh>
    <phoneticPr fontId="8"/>
  </si>
  <si>
    <t>入浴介助加算</t>
    <rPh sb="0" eb="2">
      <t>ニュウヨク</t>
    </rPh>
    <rPh sb="2" eb="4">
      <t>カイジョ</t>
    </rPh>
    <rPh sb="4" eb="6">
      <t>カサン</t>
    </rPh>
    <phoneticPr fontId="8"/>
  </si>
  <si>
    <t>個別機能訓練加算Ⅰ</t>
    <rPh sb="0" eb="2">
      <t>コベツ</t>
    </rPh>
    <rPh sb="2" eb="4">
      <t>キノウ</t>
    </rPh>
    <rPh sb="4" eb="6">
      <t>クンレン</t>
    </rPh>
    <rPh sb="6" eb="8">
      <t>カサン</t>
    </rPh>
    <phoneticPr fontId="8"/>
  </si>
  <si>
    <t>個別機能訓練加算Ⅱ</t>
    <rPh sb="0" eb="2">
      <t>コベツ</t>
    </rPh>
    <rPh sb="2" eb="4">
      <t>キノウ</t>
    </rPh>
    <rPh sb="4" eb="6">
      <t>クンレン</t>
    </rPh>
    <rPh sb="6" eb="8">
      <t>カサン</t>
    </rPh>
    <phoneticPr fontId="8"/>
  </si>
  <si>
    <t>生活機能向上グループ活動加算</t>
    <rPh sb="0" eb="2">
      <t>セイカツ</t>
    </rPh>
    <rPh sb="2" eb="4">
      <t>キノウ</t>
    </rPh>
    <rPh sb="4" eb="6">
      <t>コウジョウ</t>
    </rPh>
    <rPh sb="10" eb="12">
      <t>カツドウ</t>
    </rPh>
    <rPh sb="12" eb="14">
      <t>カサン</t>
    </rPh>
    <phoneticPr fontId="8"/>
  </si>
  <si>
    <t>運動器機能向上加算</t>
    <rPh sb="0" eb="2">
      <t>ウンドウ</t>
    </rPh>
    <rPh sb="2" eb="3">
      <t>キ</t>
    </rPh>
    <rPh sb="3" eb="5">
      <t>キノウ</t>
    </rPh>
    <rPh sb="5" eb="7">
      <t>コウジョウ</t>
    </rPh>
    <rPh sb="7" eb="9">
      <t>カサン</t>
    </rPh>
    <phoneticPr fontId="8"/>
  </si>
  <si>
    <t>事業所評価加算</t>
    <rPh sb="0" eb="3">
      <t>ジギョウショ</t>
    </rPh>
    <rPh sb="3" eb="5">
      <t>ヒョウカ</t>
    </rPh>
    <rPh sb="5" eb="7">
      <t>カサン</t>
    </rPh>
    <phoneticPr fontId="8"/>
  </si>
  <si>
    <t>加　算　算　定</t>
    <rPh sb="0" eb="1">
      <t>カ</t>
    </rPh>
    <rPh sb="2" eb="3">
      <t>ザン</t>
    </rPh>
    <rPh sb="4" eb="5">
      <t>ザン</t>
    </rPh>
    <rPh sb="6" eb="7">
      <t>サダム</t>
    </rPh>
    <phoneticPr fontId="8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</si>
  <si>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8"/>
  </si>
  <si>
    <t>サービス費計</t>
    <rPh sb="4" eb="5">
      <t>ヒ</t>
    </rPh>
    <rPh sb="5" eb="6">
      <t>ケイ</t>
    </rPh>
    <phoneticPr fontId="5"/>
  </si>
  <si>
    <t>サービス費＋加算</t>
    <rPh sb="4" eb="5">
      <t>ヒ</t>
    </rPh>
    <rPh sb="6" eb="8">
      <t>カサン</t>
    </rPh>
    <phoneticPr fontId="8"/>
  </si>
  <si>
    <t>加算計</t>
    <rPh sb="0" eb="2">
      <t>カサン</t>
    </rPh>
    <rPh sb="2" eb="3">
      <t>ケイ</t>
    </rPh>
    <phoneticPr fontId="8"/>
  </si>
  <si>
    <t>予防入浴介助加算</t>
    <rPh sb="0" eb="2">
      <t>ヨボウ</t>
    </rPh>
    <rPh sb="2" eb="4">
      <t>ニュウヨク</t>
    </rPh>
    <rPh sb="4" eb="6">
      <t>カイジョ</t>
    </rPh>
    <rPh sb="6" eb="8">
      <t>カサン</t>
    </rPh>
    <phoneticPr fontId="8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</si>
  <si>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5"/>
  </si>
  <si>
    <t>介　　護　　給　　付　　費</t>
    <rPh sb="0" eb="1">
      <t>スケ</t>
    </rPh>
    <rPh sb="3" eb="4">
      <t>マモル</t>
    </rPh>
    <rPh sb="6" eb="7">
      <t>キュウ</t>
    </rPh>
    <rPh sb="9" eb="10">
      <t>ツキ</t>
    </rPh>
    <rPh sb="12" eb="13">
      <t>ヒ</t>
    </rPh>
    <phoneticPr fontId="5"/>
  </si>
  <si>
    <t>単位数</t>
    <rPh sb="0" eb="3">
      <t>タンイスウ</t>
    </rPh>
    <phoneticPr fontId="9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</si>
  <si>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9"/>
  </si>
  <si>
    <t>内公費件数</t>
    <rPh sb="0" eb="1">
      <t>ウチ</t>
    </rPh>
    <rPh sb="1" eb="3">
      <t>コウヒ</t>
    </rPh>
    <rPh sb="3" eb="5">
      <t>ケンスウ</t>
    </rPh>
    <phoneticPr fontId="9"/>
  </si>
  <si>
    <t>介護保険小計</t>
    <rPh sb="0" eb="2">
      <t>カイゴ</t>
    </rPh>
    <rPh sb="2" eb="4">
      <t>ホケン</t>
    </rPh>
    <rPh sb="4" eb="6">
      <t>ショウケイ</t>
    </rPh>
    <phoneticPr fontId="9"/>
  </si>
  <si>
    <t>介護予防小計</t>
    <rPh sb="0" eb="2">
      <t>カイゴ</t>
    </rPh>
    <rPh sb="2" eb="4">
      <t>ヨボウ</t>
    </rPh>
    <rPh sb="4" eb="6">
      <t>ショウケイ</t>
    </rPh>
    <phoneticPr fontId="9"/>
  </si>
  <si>
    <r>
      <t>夜勤職員配置Ⅱ　</t>
    </r>
    <r>
      <rPr>
        <sz val="8"/>
        <rFont val="ＭＳ Ｐ明朝"/>
        <family val="1"/>
        <charset val="128"/>
      </rPr>
      <t>定員30人又は51人以上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ヤキン</t>
    </rPh>
    <rPh sb="2" eb="4">
      <t>ショクイン</t>
    </rPh>
    <rPh sb="4" eb="6">
      <t>ハイチ</t>
    </rPh>
    <rPh sb="12" eb="13">
      <t>ニン</t>
    </rPh>
    <rPh sb="13" eb="14">
      <t>マタ</t>
    </rPh>
    <rPh sb="17" eb="18">
      <t>ニン</t>
    </rPh>
    <rPh sb="18" eb="20">
      <t>イジョウ</t>
    </rPh>
    <phoneticPr fontId="3"/>
  </si>
  <si>
    <r>
      <t xml:space="preserve">看護体制Ⅰ </t>
    </r>
    <r>
      <rPr>
        <sz val="8"/>
        <rFont val="ＭＳ Ｐ明朝"/>
        <family val="1"/>
        <charset val="128"/>
      </rPr>
      <t>定員30人又は51人以上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カンゴ</t>
    </rPh>
    <rPh sb="2" eb="4">
      <t>タイセイ</t>
    </rPh>
    <phoneticPr fontId="3"/>
  </si>
  <si>
    <r>
      <t xml:space="preserve">看護体制Ⅱ </t>
    </r>
    <r>
      <rPr>
        <sz val="8"/>
        <rFont val="ＭＳ Ｐ明朝"/>
        <family val="1"/>
        <charset val="128"/>
      </rPr>
      <t>定員30人又は51人以上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カンゴ</t>
    </rPh>
    <rPh sb="2" eb="4">
      <t>タイセイ</t>
    </rPh>
    <phoneticPr fontId="3"/>
  </si>
  <si>
    <t>身体０・Ⅱ</t>
    <rPh sb="0" eb="2">
      <t>シンタイ</t>
    </rPh>
    <phoneticPr fontId="3"/>
  </si>
  <si>
    <t>身体１・Ⅱ</t>
    <rPh sb="0" eb="2">
      <t>シンタイ</t>
    </rPh>
    <phoneticPr fontId="3"/>
  </si>
  <si>
    <t>訪問介護　特定事業所加算（Ⅱ）</t>
    <rPh sb="0" eb="2">
      <t>ホウモン</t>
    </rPh>
    <rPh sb="2" eb="4">
      <t>カイゴ</t>
    </rPh>
    <rPh sb="5" eb="7">
      <t>トクテイ</t>
    </rPh>
    <rPh sb="7" eb="10">
      <t>ジギョウショ</t>
    </rPh>
    <rPh sb="10" eb="12">
      <t>カサン</t>
    </rPh>
    <phoneticPr fontId="9"/>
  </si>
  <si>
    <t>身１生１・Ⅱ</t>
    <rPh sb="0" eb="1">
      <t>シン</t>
    </rPh>
    <rPh sb="2" eb="3">
      <t>セイ</t>
    </rPh>
    <phoneticPr fontId="3"/>
  </si>
  <si>
    <t>身１生２・Ⅱ</t>
    <rPh sb="0" eb="1">
      <t>シン</t>
    </rPh>
    <rPh sb="2" eb="3">
      <t>セイ</t>
    </rPh>
    <phoneticPr fontId="3"/>
  </si>
  <si>
    <t>身１生３・Ⅱ</t>
    <rPh sb="0" eb="1">
      <t>シン</t>
    </rPh>
    <rPh sb="2" eb="3">
      <t>セイ</t>
    </rPh>
    <phoneticPr fontId="3"/>
  </si>
  <si>
    <t>身体２・Ⅱ</t>
    <rPh sb="0" eb="2">
      <t>シンタイ</t>
    </rPh>
    <phoneticPr fontId="3"/>
  </si>
  <si>
    <t>身２生１・Ⅱ</t>
    <rPh sb="0" eb="1">
      <t>シン</t>
    </rPh>
    <rPh sb="2" eb="3">
      <t>セイ</t>
    </rPh>
    <phoneticPr fontId="3"/>
  </si>
  <si>
    <t>身２生２・Ⅱ</t>
    <rPh sb="0" eb="1">
      <t>シン</t>
    </rPh>
    <rPh sb="2" eb="3">
      <t>セイ</t>
    </rPh>
    <phoneticPr fontId="3"/>
  </si>
  <si>
    <t>身２生３・Ⅱ</t>
    <rPh sb="0" eb="1">
      <t>シン</t>
    </rPh>
    <rPh sb="2" eb="3">
      <t>セイ</t>
    </rPh>
    <phoneticPr fontId="3"/>
  </si>
  <si>
    <t>身体３・Ⅱ</t>
    <rPh sb="0" eb="2">
      <t>シンタイ</t>
    </rPh>
    <phoneticPr fontId="9"/>
  </si>
  <si>
    <t>身３生１・Ⅱ</t>
    <rPh sb="0" eb="1">
      <t>シン</t>
    </rPh>
    <rPh sb="2" eb="3">
      <t>セイ</t>
    </rPh>
    <phoneticPr fontId="9"/>
  </si>
  <si>
    <t>身３生２・Ⅱ</t>
    <rPh sb="0" eb="1">
      <t>シン</t>
    </rPh>
    <rPh sb="2" eb="3">
      <t>セイ</t>
    </rPh>
    <phoneticPr fontId="9"/>
  </si>
  <si>
    <t>身３生３・Ⅱ</t>
    <rPh sb="0" eb="1">
      <t>シン</t>
    </rPh>
    <rPh sb="2" eb="3">
      <t>セイ</t>
    </rPh>
    <phoneticPr fontId="9"/>
  </si>
  <si>
    <t>身体４・Ⅱ</t>
    <rPh sb="0" eb="2">
      <t>シンタイ</t>
    </rPh>
    <phoneticPr fontId="9"/>
  </si>
  <si>
    <t>身４生１・Ⅱ</t>
    <rPh sb="0" eb="1">
      <t>シン</t>
    </rPh>
    <rPh sb="2" eb="3">
      <t>セイ</t>
    </rPh>
    <phoneticPr fontId="9"/>
  </si>
  <si>
    <t>身４生２・Ⅱ</t>
    <rPh sb="0" eb="1">
      <t>シン</t>
    </rPh>
    <rPh sb="2" eb="3">
      <t>セイ</t>
    </rPh>
    <phoneticPr fontId="9"/>
  </si>
  <si>
    <t>身４生３・Ⅱ</t>
    <rPh sb="0" eb="1">
      <t>シン</t>
    </rPh>
    <rPh sb="2" eb="3">
      <t>セイ</t>
    </rPh>
    <phoneticPr fontId="9"/>
  </si>
  <si>
    <t>身体５・Ⅱ</t>
    <rPh sb="0" eb="2">
      <t>シンタイ</t>
    </rPh>
    <phoneticPr fontId="9"/>
  </si>
  <si>
    <t>身5生１・Ⅱ</t>
    <rPh sb="0" eb="1">
      <t>シン</t>
    </rPh>
    <rPh sb="2" eb="3">
      <t>セイ</t>
    </rPh>
    <phoneticPr fontId="9"/>
  </si>
  <si>
    <t>身５生２・Ⅱ</t>
    <rPh sb="0" eb="1">
      <t>シン</t>
    </rPh>
    <rPh sb="2" eb="3">
      <t>セイ</t>
    </rPh>
    <phoneticPr fontId="9"/>
  </si>
  <si>
    <t>身５生３・Ⅱ</t>
    <rPh sb="0" eb="1">
      <t>シン</t>
    </rPh>
    <rPh sb="2" eb="3">
      <t>セイ</t>
    </rPh>
    <phoneticPr fontId="9"/>
  </si>
  <si>
    <t>身体６・Ⅱ</t>
    <rPh sb="0" eb="2">
      <t>シンタイ</t>
    </rPh>
    <phoneticPr fontId="9"/>
  </si>
  <si>
    <t>身６生１・Ⅱ</t>
    <rPh sb="0" eb="1">
      <t>シン</t>
    </rPh>
    <rPh sb="2" eb="3">
      <t>セイ</t>
    </rPh>
    <phoneticPr fontId="9"/>
  </si>
  <si>
    <t>身６生２・Ⅱ</t>
    <rPh sb="0" eb="1">
      <t>シン</t>
    </rPh>
    <rPh sb="2" eb="3">
      <t>セイ</t>
    </rPh>
    <phoneticPr fontId="9"/>
  </si>
  <si>
    <t>身６生３・Ⅱ</t>
    <rPh sb="0" eb="1">
      <t>シン</t>
    </rPh>
    <rPh sb="2" eb="3">
      <t>セイ</t>
    </rPh>
    <phoneticPr fontId="9"/>
  </si>
  <si>
    <t>身体７・Ⅱ</t>
    <rPh sb="0" eb="2">
      <t>シンタイ</t>
    </rPh>
    <phoneticPr fontId="9"/>
  </si>
  <si>
    <t>身７生１・Ⅱ</t>
    <rPh sb="0" eb="1">
      <t>シン</t>
    </rPh>
    <rPh sb="2" eb="3">
      <t>セイ</t>
    </rPh>
    <phoneticPr fontId="9"/>
  </si>
  <si>
    <t>身７生２・Ⅱ</t>
    <rPh sb="0" eb="1">
      <t>シン</t>
    </rPh>
    <rPh sb="2" eb="3">
      <t>セイ</t>
    </rPh>
    <phoneticPr fontId="9"/>
  </si>
  <si>
    <t>身７生３・Ⅱ</t>
    <rPh sb="0" eb="1">
      <t>シン</t>
    </rPh>
    <rPh sb="2" eb="3">
      <t>セイ</t>
    </rPh>
    <phoneticPr fontId="9"/>
  </si>
  <si>
    <t>身体８・Ⅱ</t>
    <rPh sb="0" eb="2">
      <t>シンタイ</t>
    </rPh>
    <phoneticPr fontId="9"/>
  </si>
  <si>
    <t>身８生１・Ⅱ</t>
    <rPh sb="0" eb="1">
      <t>シン</t>
    </rPh>
    <rPh sb="2" eb="3">
      <t>セイ</t>
    </rPh>
    <phoneticPr fontId="9"/>
  </si>
  <si>
    <t>身８生２・Ⅱ</t>
    <rPh sb="0" eb="1">
      <t>シン</t>
    </rPh>
    <rPh sb="2" eb="3">
      <t>セイ</t>
    </rPh>
    <phoneticPr fontId="9"/>
  </si>
  <si>
    <t>身８生３・Ⅱ</t>
    <rPh sb="0" eb="1">
      <t>シン</t>
    </rPh>
    <rPh sb="2" eb="3">
      <t>セイ</t>
    </rPh>
    <phoneticPr fontId="9"/>
  </si>
  <si>
    <t>生活２・Ⅱ</t>
    <rPh sb="0" eb="2">
      <t>セイカツ</t>
    </rPh>
    <phoneticPr fontId="9"/>
  </si>
  <si>
    <t>生活３・Ⅱ</t>
    <rPh sb="0" eb="2">
      <t>セイカツ</t>
    </rPh>
    <phoneticPr fontId="9"/>
  </si>
  <si>
    <t>通院等昇降介助・Ⅱ</t>
    <rPh sb="0" eb="2">
      <t>ツウイン</t>
    </rPh>
    <rPh sb="2" eb="3">
      <t>トウ</t>
    </rPh>
    <rPh sb="3" eb="5">
      <t>ショウコウ</t>
    </rPh>
    <rPh sb="5" eb="7">
      <t>カイジョ</t>
    </rPh>
    <phoneticPr fontId="9"/>
  </si>
  <si>
    <t>日常生活継続支援Ⅰ</t>
    <rPh sb="0" eb="2">
      <t>ニチジョウ</t>
    </rPh>
    <rPh sb="2" eb="4">
      <t>セイカツ</t>
    </rPh>
    <rPh sb="4" eb="6">
      <t>ケイゾク</t>
    </rPh>
    <rPh sb="6" eb="8">
      <t>シエン</t>
    </rPh>
    <phoneticPr fontId="3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</si>
  <si>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3"/>
  </si>
  <si>
    <t>口腔衛生管理加算</t>
    <rPh sb="0" eb="2">
      <t>コウクウ</t>
    </rPh>
    <rPh sb="2" eb="4">
      <t>エイセイ</t>
    </rPh>
    <rPh sb="4" eb="6">
      <t>カンリ</t>
    </rPh>
    <rPh sb="6" eb="8">
      <t>カサン</t>
    </rPh>
    <phoneticPr fontId="3"/>
  </si>
  <si>
    <t>サービス提供体制強化加算Ⅰイ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</si>
  <si>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サービス提供体制強化加算Ⅰロ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</si>
  <si>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共通加算＋個別加算（下段除く）</t>
    <rPh sb="0" eb="2">
      <t>キョウツウ</t>
    </rPh>
    <rPh sb="2" eb="4">
      <t>カサン</t>
    </rPh>
    <rPh sb="5" eb="7">
      <t>コベツ</t>
    </rPh>
    <rPh sb="7" eb="9">
      <t>カサン</t>
    </rPh>
    <rPh sb="10" eb="12">
      <t>ゲダン</t>
    </rPh>
    <rPh sb="12" eb="13">
      <t>ノゾ</t>
    </rPh>
    <phoneticPr fontId="5"/>
  </si>
  <si>
    <t>介護職員処遇改善加算（個別加算下段分）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1" eb="13">
      <t>コベツ</t>
    </rPh>
    <rPh sb="13" eb="15">
      <t>カサン</t>
    </rPh>
    <rPh sb="15" eb="17">
      <t>ゲダン</t>
    </rPh>
    <rPh sb="17" eb="18">
      <t>ブン</t>
    </rPh>
    <phoneticPr fontId="5"/>
  </si>
  <si>
    <t>個別加算（下段）</t>
    <rPh sb="0" eb="2">
      <t>コベツ</t>
    </rPh>
    <rPh sb="2" eb="4">
      <t>カサン</t>
    </rPh>
    <rPh sb="5" eb="7">
      <t>ゲダン</t>
    </rPh>
    <phoneticPr fontId="5"/>
  </si>
  <si>
    <t>単位単価</t>
    <rPh sb="0" eb="2">
      <t>タンイ</t>
    </rPh>
    <rPh sb="2" eb="4">
      <t>タンカ</t>
    </rPh>
    <phoneticPr fontId="5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</si>
  <si>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4"/>
  </si>
  <si>
    <t>中重度者ケア体制加算</t>
    <rPh sb="0" eb="1">
      <t>チュウ</t>
    </rPh>
    <rPh sb="1" eb="3">
      <t>ジュウド</t>
    </rPh>
    <rPh sb="3" eb="4">
      <t>シャ</t>
    </rPh>
    <rPh sb="6" eb="8">
      <t>タイセイ</t>
    </rPh>
    <rPh sb="8" eb="10">
      <t>カサン</t>
    </rPh>
    <phoneticPr fontId="8"/>
  </si>
  <si>
    <t>認知症加算</t>
    <rPh sb="0" eb="3">
      <t>ニンチショウ</t>
    </rPh>
    <rPh sb="3" eb="5">
      <t>カサン</t>
    </rPh>
    <phoneticPr fontId="8"/>
  </si>
  <si>
    <t>栄養改善加算</t>
    <rPh sb="0" eb="2">
      <t>エイヨウ</t>
    </rPh>
    <rPh sb="2" eb="4">
      <t>カイゼン</t>
    </rPh>
    <rPh sb="4" eb="6">
      <t>カサン</t>
    </rPh>
    <phoneticPr fontId="8"/>
  </si>
  <si>
    <t>予防サービス提供体制強化加算Ⅰイ１</t>
    <rPh sb="0" eb="2">
      <t>ヨボウ</t>
    </rPh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</si>
  <si>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予防サービス提供体制強化加算Ⅰイ２</t>
    <rPh sb="0" eb="2">
      <t>ヨボウ</t>
    </rPh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</si>
  <si>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予防サービス提供体制強化加算Ⅰロ１</t>
    <rPh sb="0" eb="2">
      <t>ヨボウ</t>
    </rPh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</si>
  <si>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予防サービス提供体制強化加算Ⅰロ２</t>
    <rPh sb="0" eb="2">
      <t>ヨボウ</t>
    </rPh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</si>
  <si>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栄養改善加算</t>
    <rPh sb="0" eb="2">
      <t>エイヨウ</t>
    </rPh>
    <rPh sb="2" eb="4">
      <t>カイゼン</t>
    </rPh>
    <rPh sb="4" eb="6">
      <t>カサン</t>
    </rPh>
    <phoneticPr fontId="14"/>
  </si>
  <si>
    <t>予防サービス提供体制強化加算Ⅰイ</t>
    <rPh sb="0" eb="2">
      <t>ヨボウ</t>
    </rPh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</si>
  <si>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予防サービス提供体制強化加算Ⅰロ</t>
    <rPh sb="0" eb="2">
      <t>ヨボウ</t>
    </rPh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</si>
  <si>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看取介護（３）死亡日</t>
    <rPh sb="0" eb="2">
      <t>ミト</t>
    </rPh>
    <rPh sb="2" eb="4">
      <t>カイゴ</t>
    </rPh>
    <rPh sb="7" eb="10">
      <t>シボウビ</t>
    </rPh>
    <phoneticPr fontId="5"/>
  </si>
  <si>
    <t>保険給付</t>
    <rPh sb="0" eb="2">
      <t>ホケン</t>
    </rPh>
    <rPh sb="2" eb="4">
      <t>キュウフ</t>
    </rPh>
    <phoneticPr fontId="3"/>
  </si>
  <si>
    <t>公　費</t>
    <rPh sb="0" eb="1">
      <t>コウ</t>
    </rPh>
    <rPh sb="2" eb="3">
      <t>ヒ</t>
    </rPh>
    <phoneticPr fontId="3"/>
  </si>
  <si>
    <t>利用者負担</t>
    <rPh sb="0" eb="3">
      <t>リヨウシャ</t>
    </rPh>
    <rPh sb="3" eb="5">
      <t>フタン</t>
    </rPh>
    <phoneticPr fontId="3"/>
  </si>
  <si>
    <t>● 介護老人福祉施設　介護報酬等収入シュミレーション</t>
    <rPh sb="2" eb="4">
      <t>カイゴ</t>
    </rPh>
    <rPh sb="4" eb="6">
      <t>ロウジン</t>
    </rPh>
    <rPh sb="6" eb="8">
      <t>フクシ</t>
    </rPh>
    <rPh sb="8" eb="10">
      <t>シセツ</t>
    </rPh>
    <rPh sb="11" eb="13">
      <t>カイゴ</t>
    </rPh>
    <rPh sb="13" eb="16">
      <t>ホウシュウトウ</t>
    </rPh>
    <rPh sb="16" eb="18">
      <t>シュウニュウ</t>
    </rPh>
    <phoneticPr fontId="5"/>
  </si>
  <si>
    <t>● 短期入所生活介護　介護報酬等収入シュミレーション</t>
    <rPh sb="2" eb="4">
      <t>タンキ</t>
    </rPh>
    <rPh sb="4" eb="6">
      <t>ニュウショ</t>
    </rPh>
    <rPh sb="6" eb="8">
      <t>セイカツ</t>
    </rPh>
    <rPh sb="8" eb="10">
      <t>カイゴ</t>
    </rPh>
    <rPh sb="11" eb="13">
      <t>カイゴ</t>
    </rPh>
    <rPh sb="13" eb="16">
      <t>ホウシュウトウ</t>
    </rPh>
    <rPh sb="16" eb="18">
      <t>シュウニュウ</t>
    </rPh>
    <phoneticPr fontId="5"/>
  </si>
  <si>
    <t>１割負担</t>
    <rPh sb="1" eb="2">
      <t>ワリ</t>
    </rPh>
    <rPh sb="2" eb="4">
      <t>フタン</t>
    </rPh>
    <phoneticPr fontId="14"/>
  </si>
  <si>
    <t>２割負担</t>
    <rPh sb="1" eb="2">
      <t>ワリ</t>
    </rPh>
    <rPh sb="2" eb="4">
      <t>フタン</t>
    </rPh>
    <phoneticPr fontId="14"/>
  </si>
  <si>
    <t>１割負担</t>
    <rPh sb="1" eb="2">
      <t>ワリ</t>
    </rPh>
    <rPh sb="2" eb="4">
      <t>フタン</t>
    </rPh>
    <phoneticPr fontId="8"/>
  </si>
  <si>
    <t>２割負担</t>
    <rPh sb="1" eb="2">
      <t>ワリ</t>
    </rPh>
    <rPh sb="2" eb="4">
      <t>フタン</t>
    </rPh>
    <phoneticPr fontId="8"/>
  </si>
  <si>
    <t>１割負担月件数</t>
    <rPh sb="1" eb="2">
      <t>ワリ</t>
    </rPh>
    <rPh sb="2" eb="4">
      <t>フタン</t>
    </rPh>
    <rPh sb="4" eb="5">
      <t>ツキ</t>
    </rPh>
    <rPh sb="5" eb="7">
      <t>ケンスウ</t>
    </rPh>
    <phoneticPr fontId="9"/>
  </si>
  <si>
    <t>２割負担月件数</t>
    <rPh sb="1" eb="2">
      <t>ワリ</t>
    </rPh>
    <rPh sb="2" eb="4">
      <t>フタン</t>
    </rPh>
    <rPh sb="4" eb="5">
      <t>ツキ</t>
    </rPh>
    <rPh sb="5" eb="7">
      <t>ケンスウ</t>
    </rPh>
    <phoneticPr fontId="9"/>
  </si>
  <si>
    <t>保険給付１割</t>
    <rPh sb="0" eb="2">
      <t>ホケン</t>
    </rPh>
    <rPh sb="2" eb="4">
      <t>キュウフ</t>
    </rPh>
    <rPh sb="5" eb="6">
      <t>ワリ</t>
    </rPh>
    <phoneticPr fontId="5"/>
  </si>
  <si>
    <t>保険給付２割</t>
    <rPh sb="0" eb="2">
      <t>ホケン</t>
    </rPh>
    <rPh sb="2" eb="4">
      <t>キュウフ</t>
    </rPh>
    <rPh sb="5" eb="6">
      <t>ワリ</t>
    </rPh>
    <phoneticPr fontId="5"/>
  </si>
  <si>
    <t>利用者負担１割</t>
    <rPh sb="0" eb="3">
      <t>リヨウシャ</t>
    </rPh>
    <rPh sb="3" eb="5">
      <t>フタン</t>
    </rPh>
    <rPh sb="6" eb="7">
      <t>ワリ</t>
    </rPh>
    <phoneticPr fontId="5"/>
  </si>
  <si>
    <t>利用者負担２割</t>
    <rPh sb="0" eb="3">
      <t>リヨウシャ</t>
    </rPh>
    <rPh sb="3" eb="5">
      <t>フタン</t>
    </rPh>
    <rPh sb="6" eb="7">
      <t>ワリ</t>
    </rPh>
    <phoneticPr fontId="5"/>
  </si>
  <si>
    <t>計／年１割</t>
    <rPh sb="0" eb="1">
      <t>ケイ</t>
    </rPh>
    <rPh sb="2" eb="3">
      <t>ネン</t>
    </rPh>
    <rPh sb="4" eb="5">
      <t>ワリ</t>
    </rPh>
    <phoneticPr fontId="5"/>
  </si>
  <si>
    <t>計／年２割</t>
    <rPh sb="0" eb="1">
      <t>ケイ</t>
    </rPh>
    <rPh sb="2" eb="3">
      <t>ネン</t>
    </rPh>
    <rPh sb="4" eb="5">
      <t>ワリ</t>
    </rPh>
    <phoneticPr fontId="5"/>
  </si>
  <si>
    <t>利用者１割</t>
    <rPh sb="0" eb="3">
      <t>リヨウシャ</t>
    </rPh>
    <rPh sb="4" eb="5">
      <t>ワリ</t>
    </rPh>
    <phoneticPr fontId="14"/>
  </si>
  <si>
    <t>● 介護老人福祉施設　介護報酬等収入シュミレーション</t>
    <rPh sb="2" eb="4">
      <t>カイゴ</t>
    </rPh>
    <rPh sb="4" eb="6">
      <t>ロウジン</t>
    </rPh>
    <rPh sb="6" eb="8">
      <t>フクシ</t>
    </rPh>
    <rPh sb="8" eb="10">
      <t>シセツ</t>
    </rPh>
    <rPh sb="11" eb="13">
      <t>カイゴ</t>
    </rPh>
    <rPh sb="13" eb="16">
      <t>ホウシュウトウ</t>
    </rPh>
    <rPh sb="16" eb="18">
      <t>シュウニュウ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</si>
  <si>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</si>
  <si>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地域区分</t>
    <rPh sb="0" eb="2">
      <t>チイキ</t>
    </rPh>
    <rPh sb="2" eb="4">
      <t>クブン</t>
    </rPh>
    <phoneticPr fontId="3"/>
  </si>
  <si>
    <t>単位単価</t>
    <rPh sb="0" eb="2">
      <t>タンイ</t>
    </rPh>
    <rPh sb="2" eb="4">
      <t>タンカ</t>
    </rPh>
    <phoneticPr fontId="3"/>
  </si>
  <si>
    <t>単位数</t>
    <rPh sb="0" eb="2">
      <t>タンイ</t>
    </rPh>
    <rPh sb="2" eb="3">
      <t>スウ</t>
    </rPh>
    <phoneticPr fontId="3"/>
  </si>
  <si>
    <t>内公費対象</t>
    <rPh sb="0" eb="1">
      <t>ウチ</t>
    </rPh>
    <rPh sb="1" eb="3">
      <t>コウヒ</t>
    </rPh>
    <rPh sb="3" eb="5">
      <t>タイショウ</t>
    </rPh>
    <phoneticPr fontId="3"/>
  </si>
  <si>
    <t>算定　　日数</t>
    <rPh sb="0" eb="2">
      <t>サンテイ</t>
    </rPh>
    <rPh sb="4" eb="6">
      <t>ニッスウ</t>
    </rPh>
    <phoneticPr fontId="3"/>
  </si>
  <si>
    <t>介護報酬／年間</t>
    <rPh sb="0" eb="2">
      <t>カイゴ</t>
    </rPh>
    <rPh sb="2" eb="4">
      <t>ホウシュウ</t>
    </rPh>
    <rPh sb="5" eb="7">
      <t>ネンカン</t>
    </rPh>
    <phoneticPr fontId="3"/>
  </si>
  <si>
    <t>計／年</t>
    <rPh sb="0" eb="1">
      <t>ケイ</t>
    </rPh>
    <rPh sb="2" eb="3">
      <t>ネン</t>
    </rPh>
    <phoneticPr fontId="3"/>
  </si>
  <si>
    <t>サービス費算定</t>
    <rPh sb="4" eb="5">
      <t>ヒ</t>
    </rPh>
    <rPh sb="5" eb="7">
      <t>サンテイ</t>
    </rPh>
    <phoneticPr fontId="3"/>
  </si>
  <si>
    <t>加　算　算　定</t>
    <rPh sb="0" eb="1">
      <t>カ</t>
    </rPh>
    <rPh sb="2" eb="3">
      <t>ザン</t>
    </rPh>
    <rPh sb="4" eb="5">
      <t>ザン</t>
    </rPh>
    <rPh sb="6" eb="7">
      <t>サダム</t>
    </rPh>
    <phoneticPr fontId="3"/>
  </si>
  <si>
    <t>共通加算</t>
    <rPh sb="0" eb="2">
      <t>キョウツウ</t>
    </rPh>
    <rPh sb="2" eb="4">
      <t>カサン</t>
    </rPh>
    <phoneticPr fontId="3"/>
  </si>
  <si>
    <t>個別加算</t>
    <rPh sb="0" eb="2">
      <t>コベツ</t>
    </rPh>
    <rPh sb="2" eb="4">
      <t>カサン</t>
    </rPh>
    <phoneticPr fontId="3"/>
  </si>
  <si>
    <t>個別機能訓練</t>
    <rPh sb="0" eb="2">
      <t>コベツ</t>
    </rPh>
    <rPh sb="2" eb="4">
      <t>キノウ</t>
    </rPh>
    <rPh sb="4" eb="6">
      <t>クンレン</t>
    </rPh>
    <phoneticPr fontId="3"/>
  </si>
  <si>
    <t>療養食加算</t>
    <rPh sb="0" eb="2">
      <t>リョウヨウ</t>
    </rPh>
    <rPh sb="2" eb="3">
      <t>ショク</t>
    </rPh>
    <rPh sb="3" eb="5">
      <t>カサン</t>
    </rPh>
    <phoneticPr fontId="3"/>
  </si>
  <si>
    <t>外泊時費用</t>
    <rPh sb="0" eb="2">
      <t>ガイハク</t>
    </rPh>
    <rPh sb="2" eb="3">
      <t>ジ</t>
    </rPh>
    <rPh sb="3" eb="5">
      <t>ヒヨウ</t>
    </rPh>
    <phoneticPr fontId="3"/>
  </si>
  <si>
    <t>初期加算</t>
    <rPh sb="0" eb="2">
      <t>ショキ</t>
    </rPh>
    <rPh sb="2" eb="4">
      <t>カサン</t>
    </rPh>
    <phoneticPr fontId="3"/>
  </si>
  <si>
    <r>
      <t>看取介護（１）</t>
    </r>
    <r>
      <rPr>
        <sz val="8"/>
        <color indexed="8"/>
        <rFont val="ＭＳ Ｐ明朝"/>
        <family val="1"/>
        <charset val="128"/>
      </rPr>
      <t>4日以上30日以下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ミト</t>
    </rPh>
    <rPh sb="2" eb="4">
      <t>カイゴ</t>
    </rPh>
    <rPh sb="8" eb="9">
      <t>ニチ</t>
    </rPh>
    <rPh sb="9" eb="11">
      <t>イジョウ</t>
    </rPh>
    <rPh sb="13" eb="14">
      <t>ニチ</t>
    </rPh>
    <rPh sb="14" eb="16">
      <t>イカ</t>
    </rPh>
    <phoneticPr fontId="3"/>
  </si>
  <si>
    <r>
      <t>看取介護（２）</t>
    </r>
    <r>
      <rPr>
        <sz val="8"/>
        <color indexed="8"/>
        <rFont val="ＭＳ Ｐ明朝"/>
        <family val="1"/>
        <charset val="128"/>
      </rPr>
      <t>2日又は3日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ミト</t>
    </rPh>
    <rPh sb="2" eb="4">
      <t>カイゴ</t>
    </rPh>
    <rPh sb="8" eb="9">
      <t>ニチ</t>
    </rPh>
    <rPh sb="9" eb="10">
      <t>マタ</t>
    </rPh>
    <rPh sb="12" eb="13">
      <t>ニチ</t>
    </rPh>
    <phoneticPr fontId="3"/>
  </si>
  <si>
    <t>看取介護（３）死亡日</t>
    <rPh sb="0" eb="2">
      <t>ミト</t>
    </rPh>
    <rPh sb="2" eb="4">
      <t>カイゴ</t>
    </rPh>
    <rPh sb="7" eb="10">
      <t>シボウビ</t>
    </rPh>
    <phoneticPr fontId="3"/>
  </si>
  <si>
    <t>サービス費＋加算</t>
    <rPh sb="4" eb="5">
      <t>ヒ</t>
    </rPh>
    <rPh sb="6" eb="8">
      <t>カサン</t>
    </rPh>
    <phoneticPr fontId="3"/>
  </si>
  <si>
    <t>加　　算　　計</t>
    <rPh sb="0" eb="1">
      <t>カ</t>
    </rPh>
    <rPh sb="3" eb="4">
      <t>ザン</t>
    </rPh>
    <rPh sb="6" eb="7">
      <t>ケイ</t>
    </rPh>
    <phoneticPr fontId="3"/>
  </si>
  <si>
    <t>介　　護　　給　　付　　費</t>
    <rPh sb="0" eb="1">
      <t>スケ</t>
    </rPh>
    <rPh sb="3" eb="4">
      <t>マモル</t>
    </rPh>
    <rPh sb="6" eb="7">
      <t>キュウ</t>
    </rPh>
    <rPh sb="9" eb="10">
      <t>ツキ</t>
    </rPh>
    <rPh sb="12" eb="13">
      <t>ヒ</t>
    </rPh>
    <phoneticPr fontId="3"/>
  </si>
  <si>
    <t>事業対象</t>
    <rPh sb="0" eb="2">
      <t>ジギョウ</t>
    </rPh>
    <rPh sb="2" eb="4">
      <t>タイショウ</t>
    </rPh>
    <phoneticPr fontId="8"/>
  </si>
  <si>
    <t>サービス提供体制強化加算Ⅰイ１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</si>
  <si>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サービス提供体制強化加算Ⅰイ２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</si>
  <si>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サービス提供体制強化加算Ⅰロ１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</si>
  <si>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サービス提供体制強化加算Ⅰロ２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</si>
  <si>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サービス提供体制強化加算Ⅱ１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</si>
  <si>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サービス提供体制強化加算Ⅱ２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</si>
  <si>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● 通所介護　介護報酬等収入シュミレーション</t>
    <rPh sb="2" eb="4">
      <t>ツウショ</t>
    </rPh>
    <rPh sb="4" eb="6">
      <t>カイゴ</t>
    </rPh>
    <rPh sb="7" eb="9">
      <t>カイゴ</t>
    </rPh>
    <rPh sb="9" eb="12">
      <t>ホウシュウトウ</t>
    </rPh>
    <rPh sb="12" eb="14">
      <t>シュウニュウ</t>
    </rPh>
    <phoneticPr fontId="3"/>
  </si>
  <si>
    <t>１割負担</t>
    <rPh sb="1" eb="2">
      <t>ワリ</t>
    </rPh>
    <rPh sb="2" eb="4">
      <t>フタン</t>
    </rPh>
    <phoneticPr fontId="3"/>
  </si>
  <si>
    <t>２割負担</t>
    <rPh sb="1" eb="2">
      <t>ワリ</t>
    </rPh>
    <rPh sb="2" eb="4">
      <t>フタン</t>
    </rPh>
    <phoneticPr fontId="3"/>
  </si>
  <si>
    <t>請求対象数</t>
    <rPh sb="0" eb="2">
      <t>セイキュウ</t>
    </rPh>
    <rPh sb="2" eb="4">
      <t>タイショウ</t>
    </rPh>
    <rPh sb="4" eb="5">
      <t>スウ</t>
    </rPh>
    <phoneticPr fontId="3"/>
  </si>
  <si>
    <t>介護保険</t>
    <rPh sb="0" eb="2">
      <t>カイゴ</t>
    </rPh>
    <rPh sb="2" eb="4">
      <t>ホケン</t>
    </rPh>
    <phoneticPr fontId="3"/>
  </si>
  <si>
    <t>介護保険計</t>
    <rPh sb="0" eb="2">
      <t>カイゴ</t>
    </rPh>
    <rPh sb="2" eb="4">
      <t>ホケン</t>
    </rPh>
    <rPh sb="4" eb="5">
      <t>ケイ</t>
    </rPh>
    <phoneticPr fontId="3"/>
  </si>
  <si>
    <t>サービス費計</t>
    <rPh sb="4" eb="5">
      <t>ヒ</t>
    </rPh>
    <rPh sb="5" eb="6">
      <t>ケイ</t>
    </rPh>
    <phoneticPr fontId="3"/>
  </si>
  <si>
    <t>個別</t>
    <rPh sb="0" eb="2">
      <t>コベツ</t>
    </rPh>
    <phoneticPr fontId="3"/>
  </si>
  <si>
    <t>入浴介助加算</t>
    <rPh sb="0" eb="2">
      <t>ニュウヨク</t>
    </rPh>
    <rPh sb="2" eb="4">
      <t>カイジョ</t>
    </rPh>
    <rPh sb="4" eb="6">
      <t>カサン</t>
    </rPh>
    <phoneticPr fontId="3"/>
  </si>
  <si>
    <t>個別機能訓練加算Ⅰ</t>
    <rPh sb="0" eb="2">
      <t>コベツ</t>
    </rPh>
    <rPh sb="2" eb="4">
      <t>キノウ</t>
    </rPh>
    <rPh sb="4" eb="6">
      <t>クンレン</t>
    </rPh>
    <rPh sb="6" eb="8">
      <t>カサン</t>
    </rPh>
    <phoneticPr fontId="3"/>
  </si>
  <si>
    <t>個別機能訓練加算Ⅱ</t>
    <rPh sb="0" eb="2">
      <t>コベツ</t>
    </rPh>
    <rPh sb="2" eb="4">
      <t>キノウ</t>
    </rPh>
    <rPh sb="4" eb="6">
      <t>クンレン</t>
    </rPh>
    <rPh sb="6" eb="8">
      <t>カサン</t>
    </rPh>
    <phoneticPr fontId="3"/>
  </si>
  <si>
    <t>共通</t>
    <rPh sb="0" eb="2">
      <t>キョウツウ</t>
    </rPh>
    <phoneticPr fontId="3"/>
  </si>
  <si>
    <t>中重度者ケア体制加算</t>
    <rPh sb="0" eb="1">
      <t>チュウ</t>
    </rPh>
    <rPh sb="1" eb="3">
      <t>ジュウド</t>
    </rPh>
    <rPh sb="3" eb="4">
      <t>シャ</t>
    </rPh>
    <rPh sb="6" eb="8">
      <t>タイセイ</t>
    </rPh>
    <rPh sb="8" eb="10">
      <t>カサン</t>
    </rPh>
    <phoneticPr fontId="3"/>
  </si>
  <si>
    <t>認知症加算</t>
    <rPh sb="0" eb="3">
      <t>ニンチショウ</t>
    </rPh>
    <rPh sb="3" eb="5">
      <t>カサン</t>
    </rPh>
    <phoneticPr fontId="3"/>
  </si>
  <si>
    <t>加算計</t>
    <rPh sb="0" eb="2">
      <t>カサン</t>
    </rPh>
    <rPh sb="2" eb="3">
      <t>ケイ</t>
    </rPh>
    <phoneticPr fontId="3"/>
  </si>
  <si>
    <t>生活機能向上グループ活動加算</t>
    <rPh sb="0" eb="2">
      <t>セイカツ</t>
    </rPh>
    <rPh sb="2" eb="4">
      <t>キノウ</t>
    </rPh>
    <rPh sb="4" eb="6">
      <t>コウジョウ</t>
    </rPh>
    <rPh sb="10" eb="12">
      <t>カツドウ</t>
    </rPh>
    <rPh sb="12" eb="14">
      <t>カサン</t>
    </rPh>
    <phoneticPr fontId="3"/>
  </si>
  <si>
    <t>運動器機能向上加算</t>
    <rPh sb="0" eb="2">
      <t>ウンドウ</t>
    </rPh>
    <rPh sb="2" eb="3">
      <t>キ</t>
    </rPh>
    <rPh sb="3" eb="5">
      <t>キノウ</t>
    </rPh>
    <rPh sb="5" eb="7">
      <t>コウジョウ</t>
    </rPh>
    <rPh sb="7" eb="9">
      <t>カサン</t>
    </rPh>
    <phoneticPr fontId="3"/>
  </si>
  <si>
    <t>栄養改善加算</t>
    <rPh sb="0" eb="2">
      <t>エイヨウ</t>
    </rPh>
    <rPh sb="2" eb="4">
      <t>カイゼン</t>
    </rPh>
    <rPh sb="4" eb="6">
      <t>カサン</t>
    </rPh>
    <phoneticPr fontId="3"/>
  </si>
  <si>
    <t>事業所評価加算</t>
    <rPh sb="0" eb="3">
      <t>ジギョウショ</t>
    </rPh>
    <rPh sb="3" eb="5">
      <t>ヒョウカ</t>
    </rPh>
    <rPh sb="5" eb="7">
      <t>カサン</t>
    </rPh>
    <phoneticPr fontId="3"/>
  </si>
  <si>
    <t>保険給付１割</t>
    <rPh sb="0" eb="2">
      <t>ホケン</t>
    </rPh>
    <rPh sb="2" eb="4">
      <t>キュウフ</t>
    </rPh>
    <rPh sb="5" eb="6">
      <t>ワリ</t>
    </rPh>
    <phoneticPr fontId="3"/>
  </si>
  <si>
    <t>保険給付２割</t>
    <rPh sb="0" eb="2">
      <t>ホケン</t>
    </rPh>
    <rPh sb="2" eb="4">
      <t>キュウフ</t>
    </rPh>
    <rPh sb="5" eb="6">
      <t>ワリ</t>
    </rPh>
    <phoneticPr fontId="3"/>
  </si>
  <si>
    <t>利用者負担１割</t>
    <rPh sb="0" eb="3">
      <t>リヨウシャ</t>
    </rPh>
    <rPh sb="3" eb="5">
      <t>フタン</t>
    </rPh>
    <rPh sb="6" eb="7">
      <t>ワリ</t>
    </rPh>
    <phoneticPr fontId="3"/>
  </si>
  <si>
    <t>利用者負担２割</t>
    <rPh sb="0" eb="3">
      <t>リヨウシャ</t>
    </rPh>
    <rPh sb="3" eb="5">
      <t>フタン</t>
    </rPh>
    <rPh sb="6" eb="7">
      <t>ワリ</t>
    </rPh>
    <phoneticPr fontId="3"/>
  </si>
  <si>
    <t>計／年１割</t>
    <rPh sb="0" eb="1">
      <t>ケイ</t>
    </rPh>
    <rPh sb="2" eb="3">
      <t>ネン</t>
    </rPh>
    <rPh sb="4" eb="5">
      <t>ワリ</t>
    </rPh>
    <phoneticPr fontId="3"/>
  </si>
  <si>
    <t>計／年２割</t>
    <rPh sb="0" eb="1">
      <t>ケイ</t>
    </rPh>
    <rPh sb="2" eb="3">
      <t>ネン</t>
    </rPh>
    <rPh sb="4" eb="5">
      <t>ワリ</t>
    </rPh>
    <phoneticPr fontId="3"/>
  </si>
  <si>
    <t>介護予防</t>
    <rPh sb="0" eb="2">
      <t>カイゴ</t>
    </rPh>
    <rPh sb="2" eb="4">
      <t>ヨボウ</t>
    </rPh>
    <phoneticPr fontId="3"/>
  </si>
  <si>
    <t>介護予防計</t>
    <rPh sb="0" eb="2">
      <t>カイゴ</t>
    </rPh>
    <rPh sb="2" eb="4">
      <t>ヨボウ</t>
    </rPh>
    <rPh sb="4" eb="5">
      <t>ケイ</t>
    </rPh>
    <phoneticPr fontId="3"/>
  </si>
  <si>
    <t>● 認知症対応型通所介護　介護報酬等収入シュミレーション</t>
    <rPh sb="2" eb="4">
      <t>ニンチ</t>
    </rPh>
    <rPh sb="4" eb="5">
      <t>ショウ</t>
    </rPh>
    <rPh sb="5" eb="8">
      <t>タイオウガタ</t>
    </rPh>
    <rPh sb="8" eb="10">
      <t>ツウショ</t>
    </rPh>
    <rPh sb="10" eb="12">
      <t>カイゴ</t>
    </rPh>
    <rPh sb="13" eb="15">
      <t>カイゴ</t>
    </rPh>
    <rPh sb="15" eb="18">
      <t>ホウシュウトウ</t>
    </rPh>
    <rPh sb="18" eb="20">
      <t>シュウニュウ</t>
    </rPh>
    <phoneticPr fontId="3"/>
  </si>
  <si>
    <t>地域加算</t>
    <rPh sb="0" eb="2">
      <t>チイキ</t>
    </rPh>
    <rPh sb="2" eb="4">
      <t>カサン</t>
    </rPh>
    <phoneticPr fontId="3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</si>
  <si>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3"/>
  </si>
  <si>
    <t>予防入浴介助加算</t>
    <rPh sb="0" eb="2">
      <t>ヨボウ</t>
    </rPh>
    <rPh sb="2" eb="4">
      <t>ニュウヨク</t>
    </rPh>
    <rPh sb="4" eb="6">
      <t>カイジョ</t>
    </rPh>
    <rPh sb="6" eb="8">
      <t>カサン</t>
    </rPh>
    <phoneticPr fontId="3"/>
  </si>
  <si>
    <t>予防個別機能訓練加算</t>
    <rPh sb="0" eb="2">
      <t>ヨボウ</t>
    </rPh>
    <rPh sb="2" eb="4">
      <t>コベツ</t>
    </rPh>
    <rPh sb="4" eb="6">
      <t>キノウ</t>
    </rPh>
    <rPh sb="6" eb="8">
      <t>クンレン</t>
    </rPh>
    <rPh sb="8" eb="10">
      <t>カサン</t>
    </rPh>
    <phoneticPr fontId="3"/>
  </si>
  <si>
    <t>要介護１</t>
    <rPh sb="0" eb="3">
      <t>ヨウカイゴ</t>
    </rPh>
    <phoneticPr fontId="14"/>
  </si>
  <si>
    <t>要介護２</t>
    <rPh sb="0" eb="3">
      <t>ヨウカイゴ</t>
    </rPh>
    <phoneticPr fontId="14"/>
  </si>
  <si>
    <t>要介護３</t>
    <rPh sb="0" eb="3">
      <t>ヨウカイゴ</t>
    </rPh>
    <phoneticPr fontId="14"/>
  </si>
  <si>
    <t>要介護４</t>
    <rPh sb="0" eb="3">
      <t>ヨウカイゴ</t>
    </rPh>
    <phoneticPr fontId="14"/>
  </si>
  <si>
    <t>要介護５</t>
    <rPh sb="0" eb="3">
      <t>ヨウカイゴ</t>
    </rPh>
    <phoneticPr fontId="14"/>
  </si>
  <si>
    <t>地域単価</t>
    <rPh sb="0" eb="2">
      <t>チイキ</t>
    </rPh>
    <rPh sb="2" eb="4">
      <t>タンカ</t>
    </rPh>
    <phoneticPr fontId="3"/>
  </si>
  <si>
    <t>サービス費</t>
    <rPh sb="4" eb="5">
      <t>ヒ</t>
    </rPh>
    <phoneticPr fontId="3"/>
  </si>
  <si>
    <t>単位数計</t>
    <rPh sb="0" eb="3">
      <t>タンイスウ</t>
    </rPh>
    <rPh sb="3" eb="4">
      <t>ケイ</t>
    </rPh>
    <phoneticPr fontId="14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</si>
  <si>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4"/>
  </si>
  <si>
    <t>合算単位数</t>
    <rPh sb="0" eb="2">
      <t>ガッサン</t>
    </rPh>
    <rPh sb="2" eb="5">
      <t>タンイスウ</t>
    </rPh>
    <phoneticPr fontId="14"/>
  </si>
  <si>
    <t>要介護度を選んでください。</t>
    <rPh sb="0" eb="3">
      <t>ヨウカイゴ</t>
    </rPh>
    <rPh sb="3" eb="4">
      <t>ド</t>
    </rPh>
    <rPh sb="5" eb="6">
      <t>エラ</t>
    </rPh>
    <phoneticPr fontId="14"/>
  </si>
  <si>
    <t>介護負担割合を選んでください。</t>
    <rPh sb="0" eb="2">
      <t>カイゴ</t>
    </rPh>
    <rPh sb="2" eb="4">
      <t>フタン</t>
    </rPh>
    <rPh sb="4" eb="6">
      <t>ワリアイ</t>
    </rPh>
    <rPh sb="7" eb="8">
      <t>エラ</t>
    </rPh>
    <phoneticPr fontId="14"/>
  </si>
  <si>
    <t>要介護５１割</t>
    <rPh sb="0" eb="3">
      <t>ヨウカイゴ</t>
    </rPh>
    <rPh sb="5" eb="6">
      <t>ワリ</t>
    </rPh>
    <phoneticPr fontId="14"/>
  </si>
  <si>
    <t>要介護５２割</t>
    <rPh sb="0" eb="3">
      <t>ヨウカイゴ</t>
    </rPh>
    <rPh sb="5" eb="6">
      <t>ワリ</t>
    </rPh>
    <phoneticPr fontId="14"/>
  </si>
  <si>
    <t>要介護４１割</t>
    <rPh sb="0" eb="3">
      <t>ヨウカイゴ</t>
    </rPh>
    <rPh sb="5" eb="6">
      <t>ワリ</t>
    </rPh>
    <phoneticPr fontId="14"/>
  </si>
  <si>
    <t>要介護４２割</t>
    <rPh sb="0" eb="3">
      <t>ヨウカイゴ</t>
    </rPh>
    <rPh sb="5" eb="6">
      <t>ワリ</t>
    </rPh>
    <phoneticPr fontId="14"/>
  </si>
  <si>
    <t>要介護３１割</t>
    <rPh sb="0" eb="3">
      <t>ヨウカイゴ</t>
    </rPh>
    <rPh sb="5" eb="6">
      <t>ワリ</t>
    </rPh>
    <phoneticPr fontId="14"/>
  </si>
  <si>
    <t>要介護３２割</t>
    <rPh sb="0" eb="3">
      <t>ヨウカイゴ</t>
    </rPh>
    <rPh sb="5" eb="6">
      <t>ワリ</t>
    </rPh>
    <phoneticPr fontId="14"/>
  </si>
  <si>
    <t>要介護２１割</t>
    <rPh sb="0" eb="3">
      <t>ヨウカイゴ</t>
    </rPh>
    <rPh sb="5" eb="6">
      <t>ワリ</t>
    </rPh>
    <phoneticPr fontId="14"/>
  </si>
  <si>
    <t>要介護２２割</t>
    <rPh sb="0" eb="3">
      <t>ヨウカイゴ</t>
    </rPh>
    <rPh sb="5" eb="6">
      <t>ワリ</t>
    </rPh>
    <phoneticPr fontId="14"/>
  </si>
  <si>
    <t>１割</t>
    <rPh sb="1" eb="2">
      <t>ワリ</t>
    </rPh>
    <phoneticPr fontId="14"/>
  </si>
  <si>
    <t>２割</t>
    <rPh sb="1" eb="2">
      <t>ワリ</t>
    </rPh>
    <phoneticPr fontId="14"/>
  </si>
  <si>
    <t>円</t>
    <rPh sb="0" eb="1">
      <t>エン</t>
    </rPh>
    <phoneticPr fontId="14"/>
  </si>
  <si>
    <t>①</t>
    <phoneticPr fontId="14"/>
  </si>
  <si>
    <t>②</t>
    <phoneticPr fontId="14"/>
  </si>
  <si>
    <t>④</t>
    <phoneticPr fontId="14"/>
  </si>
  <si>
    <t>★ 介護保険被保険者証の要介護状態等区分をご確認ください。</t>
    <rPh sb="2" eb="4">
      <t>カイゴ</t>
    </rPh>
    <rPh sb="4" eb="6">
      <t>ホケン</t>
    </rPh>
    <rPh sb="6" eb="10">
      <t>ヒホケンシャ</t>
    </rPh>
    <rPh sb="10" eb="11">
      <t>アカシ</t>
    </rPh>
    <rPh sb="12" eb="15">
      <t>ヨウカイゴ</t>
    </rPh>
    <rPh sb="15" eb="17">
      <t>ジョウタイ</t>
    </rPh>
    <rPh sb="17" eb="18">
      <t>トウ</t>
    </rPh>
    <rPh sb="18" eb="20">
      <t>クブン</t>
    </rPh>
    <rPh sb="22" eb="24">
      <t>カクニン</t>
    </rPh>
    <phoneticPr fontId="14"/>
  </si>
  <si>
    <t>★ 介護保険負担割合証をご確認ください。</t>
    <rPh sb="2" eb="4">
      <t>カイゴ</t>
    </rPh>
    <rPh sb="4" eb="6">
      <t>ホケン</t>
    </rPh>
    <rPh sb="6" eb="8">
      <t>フタン</t>
    </rPh>
    <rPh sb="8" eb="10">
      <t>ワリアイ</t>
    </rPh>
    <rPh sb="10" eb="11">
      <t>ショウ</t>
    </rPh>
    <rPh sb="13" eb="15">
      <t>カクニン</t>
    </rPh>
    <phoneticPr fontId="14"/>
  </si>
  <si>
    <t>円／月</t>
    <rPh sb="0" eb="1">
      <t>エン</t>
    </rPh>
    <rPh sb="2" eb="3">
      <t>ツキ</t>
    </rPh>
    <phoneticPr fontId="14"/>
  </si>
  <si>
    <t>要介護１</t>
    <rPh sb="0" eb="3">
      <t>ヨウカイゴ</t>
    </rPh>
    <phoneticPr fontId="14"/>
  </si>
  <si>
    <t>要介護２</t>
    <rPh sb="0" eb="3">
      <t>ヨウカイゴ</t>
    </rPh>
    <phoneticPr fontId="14"/>
  </si>
  <si>
    <t>要介護３</t>
    <rPh sb="0" eb="3">
      <t>ヨウカイゴ</t>
    </rPh>
    <phoneticPr fontId="14"/>
  </si>
  <si>
    <t>要介護４</t>
    <rPh sb="0" eb="3">
      <t>ヨウカイゴ</t>
    </rPh>
    <phoneticPr fontId="14"/>
  </si>
  <si>
    <t>要介護５</t>
    <rPh sb="0" eb="3">
      <t>ヨウカイゴ</t>
    </rPh>
    <phoneticPr fontId="14"/>
  </si>
  <si>
    <t>サービス費</t>
    <rPh sb="4" eb="5">
      <t>ヒ</t>
    </rPh>
    <phoneticPr fontId="14"/>
  </si>
  <si>
    <t>日間</t>
    <rPh sb="0" eb="1">
      <t>ニチ</t>
    </rPh>
    <rPh sb="1" eb="2">
      <t>カン</t>
    </rPh>
    <phoneticPr fontId="14"/>
  </si>
  <si>
    <t>⇒</t>
    <phoneticPr fontId="14"/>
  </si>
  <si>
    <t>要介護１</t>
    <rPh sb="0" eb="3">
      <t>ヨウカイゴ</t>
    </rPh>
    <phoneticPr fontId="14"/>
  </si>
  <si>
    <t>要介護２</t>
    <rPh sb="0" eb="3">
      <t>ヨウカイゴ</t>
    </rPh>
    <phoneticPr fontId="14"/>
  </si>
  <si>
    <t>要介護３</t>
    <rPh sb="0" eb="3">
      <t>ヨウカイゴ</t>
    </rPh>
    <phoneticPr fontId="14"/>
  </si>
  <si>
    <t>要介護４</t>
    <rPh sb="0" eb="3">
      <t>ヨウカイゴ</t>
    </rPh>
    <phoneticPr fontId="14"/>
  </si>
  <si>
    <t>要介護５</t>
    <rPh sb="0" eb="3">
      <t>ヨウカイゴ</t>
    </rPh>
    <phoneticPr fontId="14"/>
  </si>
  <si>
    <t>サービス費</t>
    <rPh sb="4" eb="5">
      <t>ヒ</t>
    </rPh>
    <phoneticPr fontId="14"/>
  </si>
  <si>
    <t>通所介護利用料の概算</t>
    <rPh sb="0" eb="2">
      <t>ツウショ</t>
    </rPh>
    <rPh sb="2" eb="4">
      <t>カイゴ</t>
    </rPh>
    <rPh sb="4" eb="7">
      <t>リヨウリョウ</t>
    </rPh>
    <rPh sb="8" eb="10">
      <t>ガイサン</t>
    </rPh>
    <phoneticPr fontId="14"/>
  </si>
  <si>
    <t>要支援の方は、こちらへ</t>
  </si>
  <si>
    <t>入浴介助加算</t>
    <rPh sb="0" eb="2">
      <t>ニュウヨク</t>
    </rPh>
    <rPh sb="2" eb="4">
      <t>カイジョ</t>
    </rPh>
    <rPh sb="4" eb="6">
      <t>カサン</t>
    </rPh>
    <phoneticPr fontId="14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</si>
  <si>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4"/>
  </si>
  <si>
    <t>※ 個別機能訓練など、別途費用が発生することがあります。</t>
    <rPh sb="2" eb="4">
      <t>コベツ</t>
    </rPh>
    <rPh sb="4" eb="6">
      <t>キノウ</t>
    </rPh>
    <rPh sb="6" eb="8">
      <t>クンレン</t>
    </rPh>
    <rPh sb="11" eb="13">
      <t>ベット</t>
    </rPh>
    <rPh sb="13" eb="15">
      <t>ヒヨウ</t>
    </rPh>
    <rPh sb="16" eb="18">
      <t>ハッセイ</t>
    </rPh>
    <phoneticPr fontId="14"/>
  </si>
  <si>
    <t>※ 上記金額は概算であり、加算算定などの諸条件により、実際の金額とは異なります。</t>
    <phoneticPr fontId="14"/>
  </si>
  <si>
    <t xml:space="preserve">※ 別途、行事参加費、サークル活動に関わる原材料費などが必要となります。 </t>
    <rPh sb="2" eb="4">
      <t>ベット</t>
    </rPh>
    <rPh sb="5" eb="7">
      <t>ギョウジ</t>
    </rPh>
    <rPh sb="7" eb="10">
      <t>サンカヒ</t>
    </rPh>
    <rPh sb="15" eb="17">
      <t>カツドウ</t>
    </rPh>
    <rPh sb="18" eb="19">
      <t>カカ</t>
    </rPh>
    <rPh sb="21" eb="24">
      <t>ゲンザイリョウ</t>
    </rPh>
    <rPh sb="24" eb="25">
      <t>ヒ</t>
    </rPh>
    <rPh sb="28" eb="30">
      <t>ヒツヨウ</t>
    </rPh>
    <phoneticPr fontId="14"/>
  </si>
  <si>
    <t>月の利用日数目安</t>
    <rPh sb="0" eb="1">
      <t>ゲツ</t>
    </rPh>
    <rPh sb="2" eb="4">
      <t>リヨウ</t>
    </rPh>
    <rPh sb="4" eb="6">
      <t>ニッスウ</t>
    </rPh>
    <rPh sb="6" eb="8">
      <t>メヤス</t>
    </rPh>
    <phoneticPr fontId="14"/>
  </si>
  <si>
    <t>日間</t>
    <rPh sb="0" eb="1">
      <t>ニチ</t>
    </rPh>
    <rPh sb="1" eb="2">
      <t>カン</t>
    </rPh>
    <phoneticPr fontId="14"/>
  </si>
  <si>
    <t>ひと月の施設利用料の目安は次のとおりです。</t>
    <rPh sb="2" eb="3">
      <t>ツキ</t>
    </rPh>
    <rPh sb="4" eb="6">
      <t>シセツ</t>
    </rPh>
    <rPh sb="6" eb="9">
      <t>リヨウリョウ</t>
    </rPh>
    <rPh sb="10" eb="12">
      <t>メヤス</t>
    </rPh>
    <rPh sb="13" eb="14">
      <t>ツギ</t>
    </rPh>
    <phoneticPr fontId="14"/>
  </si>
  <si>
    <t>東大和市介護予防・日常生活支援総合事業利用料の概算</t>
    <rPh sb="0" eb="4">
      <t>ヒガシヤマトシ</t>
    </rPh>
    <rPh sb="4" eb="6">
      <t>カイゴ</t>
    </rPh>
    <rPh sb="6" eb="8">
      <t>ヨボウ</t>
    </rPh>
    <rPh sb="9" eb="11">
      <t>ニチジョウ</t>
    </rPh>
    <rPh sb="11" eb="13">
      <t>セイカツ</t>
    </rPh>
    <rPh sb="13" eb="15">
      <t>シエン</t>
    </rPh>
    <rPh sb="15" eb="17">
      <t>ソウゴウ</t>
    </rPh>
    <rPh sb="17" eb="19">
      <t>ジギョウ</t>
    </rPh>
    <rPh sb="19" eb="22">
      <t>リヨウリョウ</t>
    </rPh>
    <rPh sb="23" eb="25">
      <t>ガイサン</t>
    </rPh>
    <phoneticPr fontId="14"/>
  </si>
  <si>
    <t>利用料</t>
    <rPh sb="0" eb="2">
      <t>リヨウ</t>
    </rPh>
    <rPh sb="2" eb="3">
      <t>リョウ</t>
    </rPh>
    <phoneticPr fontId="14"/>
  </si>
  <si>
    <t>食　費</t>
    <rPh sb="0" eb="1">
      <t>ショク</t>
    </rPh>
    <rPh sb="2" eb="3">
      <t>ヒ</t>
    </rPh>
    <phoneticPr fontId="14"/>
  </si>
  <si>
    <t>内訳：</t>
    <rPh sb="0" eb="2">
      <t>ウチワケ</t>
    </rPh>
    <phoneticPr fontId="14"/>
  </si>
  <si>
    <t>はい２割</t>
    <rPh sb="3" eb="4">
      <t>ワリ</t>
    </rPh>
    <phoneticPr fontId="14"/>
  </si>
  <si>
    <t>いいえ２割</t>
    <rPh sb="4" eb="5">
      <t>ワリ</t>
    </rPh>
    <phoneticPr fontId="14"/>
  </si>
  <si>
    <t>はい１割</t>
    <rPh sb="3" eb="4">
      <t>ワリ</t>
    </rPh>
    <phoneticPr fontId="14"/>
  </si>
  <si>
    <t>いいえ１割</t>
    <rPh sb="4" eb="5">
      <t>ワリ</t>
    </rPh>
    <phoneticPr fontId="14"/>
  </si>
  <si>
    <t>★ 入浴サービスをご利用希望ですか？</t>
    <rPh sb="2" eb="4">
      <t>ニュウヨク</t>
    </rPh>
    <rPh sb="10" eb="12">
      <t>リヨウ</t>
    </rPh>
    <rPh sb="12" eb="14">
      <t>キボウ</t>
    </rPh>
    <phoneticPr fontId="14"/>
  </si>
  <si>
    <t>いいえ</t>
  </si>
  <si>
    <t>いいえ</t>
    <phoneticPr fontId="14"/>
  </si>
  <si>
    <t>はい</t>
    <phoneticPr fontId="14"/>
  </si>
  <si>
    <t>上記の利用料金に１回あたり</t>
    <rPh sb="0" eb="2">
      <t>ジョウキ</t>
    </rPh>
    <rPh sb="3" eb="5">
      <t>リヨウ</t>
    </rPh>
    <rPh sb="5" eb="7">
      <t>リョウキン</t>
    </rPh>
    <rPh sb="9" eb="10">
      <t>カイ</t>
    </rPh>
    <phoneticPr fontId="14"/>
  </si>
  <si>
    <t>円が加算されます。</t>
    <rPh sb="0" eb="1">
      <t>エン</t>
    </rPh>
    <rPh sb="2" eb="4">
      <t>カサン</t>
    </rPh>
    <phoneticPr fontId="14"/>
  </si>
  <si>
    <t>要支援１・２を選んでください。</t>
    <rPh sb="0" eb="3">
      <t>ヨウシエン</t>
    </rPh>
    <rPh sb="7" eb="8">
      <t>エラ</t>
    </rPh>
    <phoneticPr fontId="14"/>
  </si>
  <si>
    <t>要支援１</t>
    <rPh sb="0" eb="1">
      <t>ヨウ</t>
    </rPh>
    <rPh sb="1" eb="3">
      <t>シエン</t>
    </rPh>
    <phoneticPr fontId="14"/>
  </si>
  <si>
    <t>要支援２</t>
    <rPh sb="0" eb="1">
      <t>ヨウ</t>
    </rPh>
    <rPh sb="1" eb="3">
      <t>シエン</t>
    </rPh>
    <phoneticPr fontId="14"/>
  </si>
  <si>
    <t>※ 区分支給限度基準額を超える場合は、この限りではありません。</t>
    <rPh sb="2" eb="4">
      <t>クブン</t>
    </rPh>
    <rPh sb="4" eb="6">
      <t>シキュウ</t>
    </rPh>
    <rPh sb="6" eb="8">
      <t>ゲンド</t>
    </rPh>
    <rPh sb="8" eb="10">
      <t>キジュン</t>
    </rPh>
    <rPh sb="10" eb="11">
      <t>ガク</t>
    </rPh>
    <rPh sb="12" eb="13">
      <t>コ</t>
    </rPh>
    <rPh sb="15" eb="17">
      <t>バアイ</t>
    </rPh>
    <rPh sb="21" eb="22">
      <t>カギ</t>
    </rPh>
    <phoneticPr fontId="14"/>
  </si>
  <si>
    <t>要介護１</t>
    <rPh sb="0" eb="3">
      <t>ヨウカイゴ</t>
    </rPh>
    <phoneticPr fontId="14"/>
  </si>
  <si>
    <t>要介護２</t>
    <rPh sb="0" eb="3">
      <t>ヨウカイゴ</t>
    </rPh>
    <phoneticPr fontId="14"/>
  </si>
  <si>
    <t>要介護３</t>
    <rPh sb="0" eb="3">
      <t>ヨウカイゴ</t>
    </rPh>
    <phoneticPr fontId="14"/>
  </si>
  <si>
    <t>要介護４</t>
    <rPh sb="0" eb="3">
      <t>ヨウカイゴ</t>
    </rPh>
    <phoneticPr fontId="14"/>
  </si>
  <si>
    <t>要介護５</t>
    <rPh sb="0" eb="3">
      <t>ヨウカイゴ</t>
    </rPh>
    <phoneticPr fontId="14"/>
  </si>
  <si>
    <t>要支援１</t>
    <rPh sb="0" eb="3">
      <t>ヨウシエン</t>
    </rPh>
    <phoneticPr fontId="14"/>
  </si>
  <si>
    <t>要支援２</t>
    <rPh sb="0" eb="3">
      <t>ヨウシエン</t>
    </rPh>
    <phoneticPr fontId="14"/>
  </si>
  <si>
    <t>サービス費</t>
    <rPh sb="4" eb="5">
      <t>ヒ</t>
    </rPh>
    <phoneticPr fontId="14"/>
  </si>
  <si>
    <t>③</t>
    <phoneticPr fontId="14"/>
  </si>
  <si>
    <t>サービス種別を選んでください。</t>
    <rPh sb="4" eb="6">
      <t>シュベツ</t>
    </rPh>
    <rPh sb="7" eb="8">
      <t>エラ</t>
    </rPh>
    <phoneticPr fontId="14"/>
  </si>
  <si>
    <t>★ 不明な場合は、高齢者ほっと支援センターにお問い合わせください。</t>
    <rPh sb="2" eb="4">
      <t>フメイ</t>
    </rPh>
    <rPh sb="5" eb="7">
      <t>バアイ</t>
    </rPh>
    <rPh sb="9" eb="12">
      <t>コウレイシャ</t>
    </rPh>
    <rPh sb="15" eb="17">
      <t>シエン</t>
    </rPh>
    <rPh sb="23" eb="24">
      <t>ト</t>
    </rPh>
    <rPh sb="25" eb="26">
      <t>ア</t>
    </rPh>
    <phoneticPr fontId="14"/>
  </si>
  <si>
    <t>緩和型サービス要支援２１割</t>
    <rPh sb="0" eb="2">
      <t>カンワ</t>
    </rPh>
    <rPh sb="2" eb="3">
      <t>ガタ</t>
    </rPh>
    <rPh sb="7" eb="10">
      <t>ヨウシエン</t>
    </rPh>
    <rPh sb="12" eb="13">
      <t>ワリ</t>
    </rPh>
    <phoneticPr fontId="14"/>
  </si>
  <si>
    <t>緩和型サービス要支援１２割</t>
    <rPh sb="0" eb="2">
      <t>カンワ</t>
    </rPh>
    <rPh sb="2" eb="3">
      <t>ガタ</t>
    </rPh>
    <rPh sb="7" eb="10">
      <t>ヨウシエン</t>
    </rPh>
    <rPh sb="12" eb="13">
      <t>ワリ</t>
    </rPh>
    <phoneticPr fontId="14"/>
  </si>
  <si>
    <t>緩和型サービス要支援２２割</t>
    <rPh sb="0" eb="2">
      <t>カンワ</t>
    </rPh>
    <rPh sb="2" eb="3">
      <t>ガタ</t>
    </rPh>
    <rPh sb="7" eb="10">
      <t>ヨウシエン</t>
    </rPh>
    <rPh sb="12" eb="13">
      <t>ワリ</t>
    </rPh>
    <phoneticPr fontId="14"/>
  </si>
  <si>
    <t>緩和型サービス要支援１１割</t>
    <rPh sb="0" eb="2">
      <t>カンワ</t>
    </rPh>
    <rPh sb="2" eb="3">
      <t>ガタ</t>
    </rPh>
    <rPh sb="7" eb="10">
      <t>ヨウシエン</t>
    </rPh>
    <rPh sb="12" eb="13">
      <t>ワリ</t>
    </rPh>
    <phoneticPr fontId="14"/>
  </si>
  <si>
    <t>現行相当</t>
    <rPh sb="0" eb="2">
      <t>ゲンコウ</t>
    </rPh>
    <rPh sb="2" eb="4">
      <t>ソウトウ</t>
    </rPh>
    <phoneticPr fontId="8"/>
  </si>
  <si>
    <t>緩和型</t>
    <rPh sb="0" eb="2">
      <t>カンワ</t>
    </rPh>
    <rPh sb="2" eb="3">
      <t>ガタ</t>
    </rPh>
    <phoneticPr fontId="8"/>
  </si>
  <si>
    <t>要支援１</t>
    <rPh sb="0" eb="3">
      <t>ヨウシエン</t>
    </rPh>
    <phoneticPr fontId="8"/>
  </si>
  <si>
    <t>要支援２</t>
    <rPh sb="0" eb="3">
      <t>ヨウシエン</t>
    </rPh>
    <phoneticPr fontId="8"/>
  </si>
  <si>
    <t>サービス費</t>
    <rPh sb="4" eb="5">
      <t>ヒ</t>
    </rPh>
    <phoneticPr fontId="8"/>
  </si>
  <si>
    <t>１週間およびひと月の利用日数の目安です。</t>
    <rPh sb="1" eb="3">
      <t>シュウカン</t>
    </rPh>
    <rPh sb="8" eb="9">
      <t>ツキ</t>
    </rPh>
    <rPh sb="10" eb="12">
      <t>リヨウ</t>
    </rPh>
    <rPh sb="12" eb="14">
      <t>ニッスウ</t>
    </rPh>
    <rPh sb="15" eb="17">
      <t>メヤス</t>
    </rPh>
    <phoneticPr fontId="14"/>
  </si>
  <si>
    <t>週</t>
    <rPh sb="0" eb="1">
      <t>シュウ</t>
    </rPh>
    <phoneticPr fontId="14"/>
  </si>
  <si>
    <t>要支援２緩和型サービス</t>
    <rPh sb="0" eb="3">
      <t>ヨウシエン</t>
    </rPh>
    <rPh sb="4" eb="6">
      <t>カンワ</t>
    </rPh>
    <rPh sb="6" eb="7">
      <t>ガタ</t>
    </rPh>
    <phoneticPr fontId="14"/>
  </si>
  <si>
    <t>要支援１緩和型サービス</t>
    <rPh sb="0" eb="3">
      <t>ヨウシエン</t>
    </rPh>
    <rPh sb="4" eb="6">
      <t>カンワ</t>
    </rPh>
    <rPh sb="6" eb="7">
      <t>ガタ</t>
    </rPh>
    <phoneticPr fontId="14"/>
  </si>
  <si>
    <t>ひと月</t>
    <rPh sb="2" eb="3">
      <t>ツキ</t>
    </rPh>
    <phoneticPr fontId="14"/>
  </si>
  <si>
    <t>日間</t>
    <rPh sb="0" eb="1">
      <t>ニチ</t>
    </rPh>
    <rPh sb="1" eb="2">
      <t>カン</t>
    </rPh>
    <phoneticPr fontId="14"/>
  </si>
  <si>
    <t>緩和型サービス</t>
    <rPh sb="0" eb="2">
      <t>カンワ</t>
    </rPh>
    <rPh sb="2" eb="3">
      <t>ガタ</t>
    </rPh>
    <phoneticPr fontId="14"/>
  </si>
  <si>
    <t>※ 加算算定がある場合は、別途費用が発生することがあります。</t>
    <rPh sb="2" eb="4">
      <t>カサン</t>
    </rPh>
    <rPh sb="4" eb="6">
      <t>サンテイ</t>
    </rPh>
    <rPh sb="9" eb="11">
      <t>バアイ</t>
    </rPh>
    <rPh sb="13" eb="15">
      <t>ベット</t>
    </rPh>
    <rPh sb="15" eb="17">
      <t>ヒヨウ</t>
    </rPh>
    <rPh sb="18" eb="20">
      <t>ハッセイ</t>
    </rPh>
    <phoneticPr fontId="14"/>
  </si>
  <si>
    <t xml:space="preserve">※ 別途、行事参加費、趣味活動に関わる原材料費などが必要となります。 </t>
    <rPh sb="2" eb="4">
      <t>ベット</t>
    </rPh>
    <rPh sb="5" eb="7">
      <t>ギョウジ</t>
    </rPh>
    <rPh sb="7" eb="10">
      <t>サンカヒ</t>
    </rPh>
    <rPh sb="11" eb="13">
      <t>シュミ</t>
    </rPh>
    <rPh sb="13" eb="15">
      <t>カツドウ</t>
    </rPh>
    <rPh sb="16" eb="17">
      <t>カカ</t>
    </rPh>
    <rPh sb="19" eb="22">
      <t>ゲンザイリョウ</t>
    </rPh>
    <rPh sb="22" eb="23">
      <t>ヒ</t>
    </rPh>
    <rPh sb="26" eb="28">
      <t>ヒツヨウ</t>
    </rPh>
    <phoneticPr fontId="14"/>
  </si>
  <si>
    <t>日</t>
    <rPh sb="0" eb="1">
      <t>ニチ</t>
    </rPh>
    <phoneticPr fontId="14"/>
  </si>
  <si>
    <t>算定日数</t>
    <rPh sb="0" eb="2">
      <t>サンテイ</t>
    </rPh>
    <rPh sb="2" eb="4">
      <t>ニッスウ</t>
    </rPh>
    <phoneticPr fontId="14"/>
  </si>
  <si>
    <t>算定単位数</t>
    <rPh sb="0" eb="2">
      <t>サンテイ</t>
    </rPh>
    <rPh sb="2" eb="5">
      <t>タンイスウ</t>
    </rPh>
    <phoneticPr fontId="14"/>
  </si>
  <si>
    <t>日</t>
    <rPh sb="0" eb="1">
      <t>ニチ</t>
    </rPh>
    <phoneticPr fontId="14"/>
  </si>
  <si>
    <t>算定日数</t>
    <rPh sb="0" eb="2">
      <t>サンテイ</t>
    </rPh>
    <rPh sb="2" eb="4">
      <t>ニッスウ</t>
    </rPh>
    <phoneticPr fontId="14"/>
  </si>
  <si>
    <t>算定単位数</t>
    <rPh sb="0" eb="2">
      <t>サンテイ</t>
    </rPh>
    <rPh sb="2" eb="5">
      <t>タンイスウ</t>
    </rPh>
    <phoneticPr fontId="14"/>
  </si>
  <si>
    <t>③</t>
    <phoneticPr fontId="14"/>
  </si>
  <si>
    <t>要介護１１割</t>
    <rPh sb="0" eb="3">
      <t>ヨウカイゴ</t>
    </rPh>
    <rPh sb="5" eb="6">
      <t>ワリ</t>
    </rPh>
    <phoneticPr fontId="14"/>
  </si>
  <si>
    <t>要介護１２割</t>
    <rPh sb="0" eb="3">
      <t>ヨウカイゴ</t>
    </rPh>
    <rPh sb="5" eb="6">
      <t>ワリ</t>
    </rPh>
    <phoneticPr fontId="14"/>
  </si>
  <si>
    <t>日</t>
    <rPh sb="0" eb="1">
      <t>ニチ</t>
    </rPh>
    <phoneticPr fontId="8"/>
  </si>
  <si>
    <t>算定日数</t>
    <rPh sb="0" eb="2">
      <t>サンテイ</t>
    </rPh>
    <rPh sb="2" eb="4">
      <t>ニッスウ</t>
    </rPh>
    <phoneticPr fontId="8"/>
  </si>
  <si>
    <t>算定単位数</t>
    <rPh sb="0" eb="2">
      <t>サンテイ</t>
    </rPh>
    <rPh sb="2" eb="5">
      <t>タンイスウ</t>
    </rPh>
    <phoneticPr fontId="8"/>
  </si>
  <si>
    <t>日</t>
    <rPh sb="0" eb="1">
      <t>ニチ</t>
    </rPh>
    <phoneticPr fontId="14"/>
  </si>
  <si>
    <t>算定日数</t>
    <rPh sb="0" eb="2">
      <t>サンテイ</t>
    </rPh>
    <rPh sb="2" eb="4">
      <t>ニッスウ</t>
    </rPh>
    <phoneticPr fontId="14"/>
  </si>
  <si>
    <t>算定単位数</t>
    <rPh sb="0" eb="2">
      <t>サンテイ</t>
    </rPh>
    <rPh sb="2" eb="5">
      <t>タンイスウ</t>
    </rPh>
    <phoneticPr fontId="14"/>
  </si>
  <si>
    <t>ご希望する１週間の利用日数を選んでください。</t>
    <rPh sb="1" eb="3">
      <t>キボウ</t>
    </rPh>
    <rPh sb="6" eb="8">
      <t>シュウカン</t>
    </rPh>
    <rPh sb="9" eb="11">
      <t>リヨウ</t>
    </rPh>
    <rPh sb="11" eb="13">
      <t>ニッスウ</t>
    </rPh>
    <rPh sb="14" eb="15">
      <t>エラ</t>
    </rPh>
    <phoneticPr fontId="14"/>
  </si>
  <si>
    <t>要介護の方は、こちらへ</t>
  </si>
  <si>
    <t>円 （１日 ７５０円）</t>
    <rPh sb="0" eb="1">
      <t>エン</t>
    </rPh>
    <rPh sb="4" eb="5">
      <t>ニチ</t>
    </rPh>
    <rPh sb="9" eb="10">
      <t>エン</t>
    </rPh>
    <phoneticPr fontId="14"/>
  </si>
  <si>
    <r>
      <t>夜勤職員配置Ⅲ　</t>
    </r>
    <r>
      <rPr>
        <sz val="8"/>
        <rFont val="ＭＳ Ｐ明朝"/>
        <family val="1"/>
        <charset val="128"/>
      </rPr>
      <t>定員30人又は51人以上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ヤキン</t>
    </rPh>
    <rPh sb="2" eb="4">
      <t>ショクイン</t>
    </rPh>
    <rPh sb="4" eb="6">
      <t>ハイチ</t>
    </rPh>
    <rPh sb="12" eb="13">
      <t>ニン</t>
    </rPh>
    <rPh sb="13" eb="14">
      <t>マタ</t>
    </rPh>
    <rPh sb="17" eb="18">
      <t>ニン</t>
    </rPh>
    <rPh sb="18" eb="20">
      <t>イジョウ</t>
    </rPh>
    <phoneticPr fontId="3"/>
  </si>
  <si>
    <t>夜勤職員配置Ⅲ</t>
    <rPh sb="0" eb="2">
      <t>ヤキン</t>
    </rPh>
    <rPh sb="2" eb="4">
      <t>ショクイン</t>
    </rPh>
    <rPh sb="4" eb="6">
      <t>ハイチ</t>
    </rPh>
    <phoneticPr fontId="3"/>
  </si>
  <si>
    <t>独自型サービス</t>
    <rPh sb="0" eb="2">
      <t>ドクジ</t>
    </rPh>
    <rPh sb="2" eb="3">
      <t>カタ</t>
    </rPh>
    <phoneticPr fontId="14"/>
  </si>
  <si>
    <t>要支援２独自型サービス</t>
    <rPh sb="0" eb="3">
      <t>ヨウシエン</t>
    </rPh>
    <rPh sb="4" eb="6">
      <t>ドクジ</t>
    </rPh>
    <rPh sb="6" eb="7">
      <t>カタ</t>
    </rPh>
    <phoneticPr fontId="14"/>
  </si>
  <si>
    <t>要支援１独自型サービス</t>
    <rPh sb="0" eb="3">
      <t>ヨウシエン</t>
    </rPh>
    <rPh sb="4" eb="6">
      <t>ドクジ</t>
    </rPh>
    <rPh sb="6" eb="7">
      <t>カタ</t>
    </rPh>
    <phoneticPr fontId="14"/>
  </si>
  <si>
    <t>独自型サービス要支援２１割</t>
    <rPh sb="0" eb="3">
      <t>ドクジガタ</t>
    </rPh>
    <rPh sb="7" eb="10">
      <t>ヨウシエン</t>
    </rPh>
    <rPh sb="12" eb="13">
      <t>ワリ</t>
    </rPh>
    <phoneticPr fontId="14"/>
  </si>
  <si>
    <t>独自型サービス要支援２２割</t>
    <rPh sb="0" eb="3">
      <t>ドクジガタ</t>
    </rPh>
    <rPh sb="7" eb="10">
      <t>ヨウシエン</t>
    </rPh>
    <rPh sb="12" eb="13">
      <t>ワリ</t>
    </rPh>
    <phoneticPr fontId="14"/>
  </si>
  <si>
    <t>独自型サービス要支援１１割</t>
    <rPh sb="0" eb="3">
      <t>ドクジガタ</t>
    </rPh>
    <rPh sb="7" eb="10">
      <t>ヨウシエン</t>
    </rPh>
    <rPh sb="12" eb="13">
      <t>ワリ</t>
    </rPh>
    <phoneticPr fontId="14"/>
  </si>
  <si>
    <t>独自型サービス要支援１２割</t>
    <rPh sb="0" eb="3">
      <t>ドクジガタ</t>
    </rPh>
    <rPh sb="7" eb="10">
      <t>ヨウシエン</t>
    </rPh>
    <rPh sb="12" eb="13">
      <t>ワリ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</si>
</sst>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_);[Red]\(0\)"/>
    <numFmt numFmtId="177" formatCode="#,##0_ ;[Red]\-#,##0\ "/>
    <numFmt numFmtId="178" formatCode="#,##0.00_ ;[Red]\-#,##0.00\ "/>
    <numFmt numFmtId="179" formatCode="0.0%"/>
    <numFmt numFmtId="180" formatCode="#,##0_ "/>
    <numFmt numFmtId="181" formatCode="#,##0_);[Red]\(#,##0\)"/>
    <numFmt numFmtId="182" formatCode="0_ "/>
    <numFmt numFmtId="183" formatCode="#,##0.00_ "/>
    <numFmt numFmtId="184" formatCode="0.0_ "/>
    <numFmt numFmtId="185" formatCode="[=0]&quot;&quot;;[=1]&quot;&quot;;General"/>
  </numFmts>
  <fonts count="2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8.5"/>
      <color theme="1"/>
      <name val="ＭＳ Ｐ明朝"/>
      <family val="1"/>
      <charset val="128"/>
    </font>
    <font>
      <sz val="2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  <scheme val="minor"/>
    </font>
    <font>
      <b/>
      <sz val="20"/>
      <color rgb="FF7030A0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ashDot">
        <color auto="1"/>
      </top>
      <bottom/>
      <diagonal/>
    </border>
  </borders>
  <cellStyleXfs count="5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695">
    <xf numFmtId="0" fontId="0" fillId="0" borderId="0" xfId="0">
      <alignment vertical="center"/>
    </xf>
    <xf numFmtId="0" fontId="13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12" fillId="7" borderId="0" xfId="0" applyFont="1" applyFill="1" applyAlignment="1" applyProtection="1">
      <alignment horizontal="center" vertical="center"/>
      <protection hidden="1"/>
    </xf>
    <xf numFmtId="0" fontId="12" fillId="7" borderId="0" xfId="0" applyFont="1" applyFill="1" applyProtection="1">
      <alignment vertical="center"/>
      <protection hidden="1"/>
    </xf>
    <xf numFmtId="177" fontId="12" fillId="0" borderId="0" xfId="0" applyNumberFormat="1" applyFont="1" applyProtection="1">
      <alignment vertical="center"/>
      <protection hidden="1"/>
    </xf>
    <xf numFmtId="0" fontId="11" fillId="0" borderId="0" xfId="0" applyFo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2" borderId="1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Border="1" applyAlignment="1" applyProtection="1">
      <alignment vertical="center"/>
      <protection hidden="1"/>
    </xf>
    <xf numFmtId="177" fontId="12" fillId="3" borderId="16" xfId="1" applyNumberFormat="1" applyFont="1" applyFill="1" applyBorder="1" applyProtection="1">
      <alignment vertical="center"/>
      <protection hidden="1"/>
    </xf>
    <xf numFmtId="177" fontId="12" fillId="7" borderId="16" xfId="0" applyNumberFormat="1" applyFont="1" applyFill="1" applyBorder="1" applyProtection="1">
      <alignment vertical="center"/>
      <protection hidden="1"/>
    </xf>
    <xf numFmtId="177" fontId="12" fillId="3" borderId="2" xfId="0" applyNumberFormat="1" applyFont="1" applyFill="1" applyBorder="1" applyAlignment="1" applyProtection="1">
      <alignment vertical="center"/>
      <protection hidden="1"/>
    </xf>
    <xf numFmtId="177" fontId="12" fillId="7" borderId="2" xfId="0" applyNumberFormat="1" applyFont="1" applyFill="1" applyBorder="1" applyAlignment="1" applyProtection="1">
      <alignment vertical="center"/>
      <protection hidden="1"/>
    </xf>
    <xf numFmtId="177" fontId="12" fillId="3" borderId="3" xfId="0" applyNumberFormat="1" applyFont="1" applyFill="1" applyBorder="1" applyAlignment="1" applyProtection="1">
      <alignment vertical="center"/>
      <protection hidden="1"/>
    </xf>
    <xf numFmtId="177" fontId="12" fillId="3" borderId="6" xfId="0" applyNumberFormat="1" applyFont="1" applyFill="1" applyBorder="1" applyAlignment="1" applyProtection="1">
      <alignment vertical="center"/>
      <protection hidden="1"/>
    </xf>
    <xf numFmtId="177" fontId="12" fillId="7" borderId="6" xfId="0" applyNumberFormat="1" applyFont="1" applyFill="1" applyBorder="1" applyAlignment="1" applyProtection="1">
      <alignment vertical="center"/>
      <protection hidden="1"/>
    </xf>
    <xf numFmtId="177" fontId="12" fillId="7" borderId="3" xfId="0" applyNumberFormat="1" applyFont="1" applyFill="1" applyBorder="1" applyAlignment="1" applyProtection="1">
      <alignment horizontal="center" vertical="center"/>
      <protection hidden="1"/>
    </xf>
    <xf numFmtId="177" fontId="12" fillId="7" borderId="5" xfId="0" applyNumberFormat="1" applyFont="1" applyFill="1" applyBorder="1" applyAlignment="1" applyProtection="1">
      <alignment horizontal="center" vertical="center"/>
      <protection hidden="1"/>
    </xf>
    <xf numFmtId="177" fontId="12" fillId="7" borderId="0" xfId="0" applyNumberFormat="1" applyFont="1" applyFill="1" applyProtection="1">
      <alignment vertical="center"/>
      <protection hidden="1"/>
    </xf>
    <xf numFmtId="177" fontId="12" fillId="7" borderId="0" xfId="0" applyNumberFormat="1" applyFont="1" applyFill="1" applyAlignment="1" applyProtection="1">
      <alignment horizontal="center" vertical="center"/>
      <protection hidden="1"/>
    </xf>
    <xf numFmtId="177" fontId="12" fillId="7" borderId="2" xfId="0" applyNumberFormat="1" applyFont="1" applyFill="1" applyBorder="1" applyAlignment="1" applyProtection="1">
      <alignment horizontal="center" vertical="center"/>
      <protection hidden="1"/>
    </xf>
    <xf numFmtId="177" fontId="12" fillId="7" borderId="4" xfId="0" applyNumberFormat="1" applyFont="1" applyFill="1" applyBorder="1" applyAlignment="1" applyProtection="1">
      <alignment horizontal="center" vertical="center"/>
      <protection hidden="1"/>
    </xf>
    <xf numFmtId="177" fontId="12" fillId="7" borderId="6" xfId="0" applyNumberFormat="1" applyFont="1" applyFill="1" applyBorder="1" applyAlignment="1" applyProtection="1">
      <alignment horizontal="center" vertical="center"/>
      <protection hidden="1"/>
    </xf>
    <xf numFmtId="0" fontId="12" fillId="7" borderId="7" xfId="0" applyFont="1" applyFill="1" applyBorder="1" applyAlignment="1" applyProtection="1">
      <alignment horizontal="center" vertical="center"/>
      <protection hidden="1"/>
    </xf>
    <xf numFmtId="177" fontId="12" fillId="3" borderId="34" xfId="1" applyNumberFormat="1" applyFont="1" applyFill="1" applyBorder="1" applyProtection="1">
      <alignment vertical="center"/>
      <protection hidden="1"/>
    </xf>
    <xf numFmtId="177" fontId="12" fillId="3" borderId="2" xfId="1" applyNumberFormat="1" applyFont="1" applyFill="1" applyBorder="1" applyAlignment="1" applyProtection="1">
      <alignment vertical="center"/>
      <protection hidden="1"/>
    </xf>
    <xf numFmtId="177" fontId="12" fillId="7" borderId="2" xfId="1" applyNumberFormat="1" applyFont="1" applyFill="1" applyBorder="1" applyAlignment="1" applyProtection="1">
      <alignment vertical="center"/>
      <protection hidden="1"/>
    </xf>
    <xf numFmtId="177" fontId="12" fillId="3" borderId="3" xfId="1" applyNumberFormat="1" applyFont="1" applyFill="1" applyBorder="1" applyAlignment="1" applyProtection="1">
      <alignment vertical="center"/>
      <protection hidden="1"/>
    </xf>
    <xf numFmtId="177" fontId="12" fillId="7" borderId="3" xfId="1" applyNumberFormat="1" applyFont="1" applyFill="1" applyBorder="1" applyAlignment="1" applyProtection="1">
      <alignment horizontal="center" vertical="center"/>
      <protection hidden="1"/>
    </xf>
    <xf numFmtId="177" fontId="12" fillId="7" borderId="3" xfId="1" applyNumberFormat="1" applyFont="1" applyFill="1" applyBorder="1" applyAlignment="1" applyProtection="1">
      <alignment vertical="center"/>
      <protection hidden="1"/>
    </xf>
    <xf numFmtId="0" fontId="12" fillId="2" borderId="7" xfId="0" applyFont="1" applyFill="1" applyBorder="1" applyAlignment="1" applyProtection="1">
      <alignment vertical="center" shrinkToFit="1"/>
      <protection hidden="1"/>
    </xf>
    <xf numFmtId="0" fontId="12" fillId="7" borderId="3" xfId="0" applyFont="1" applyFill="1" applyBorder="1" applyAlignment="1" applyProtection="1">
      <alignment horizontal="center" vertical="center"/>
      <protection hidden="1"/>
    </xf>
    <xf numFmtId="177" fontId="12" fillId="3" borderId="5" xfId="0" applyNumberFormat="1" applyFont="1" applyFill="1" applyBorder="1" applyAlignment="1" applyProtection="1">
      <alignment vertical="center"/>
      <protection hidden="1"/>
    </xf>
    <xf numFmtId="177" fontId="12" fillId="7" borderId="5" xfId="0" applyNumberFormat="1" applyFont="1" applyFill="1" applyBorder="1" applyAlignment="1" applyProtection="1">
      <alignment vertical="center"/>
      <protection hidden="1"/>
    </xf>
    <xf numFmtId="177" fontId="12" fillId="7" borderId="31" xfId="0" applyNumberFormat="1" applyFont="1" applyFill="1" applyBorder="1" applyAlignment="1" applyProtection="1">
      <alignment horizontal="center" vertical="center"/>
      <protection hidden="1"/>
    </xf>
    <xf numFmtId="177" fontId="12" fillId="3" borderId="31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177" fontId="12" fillId="0" borderId="0" xfId="0" applyNumberFormat="1" applyFont="1" applyFill="1" applyAlignment="1" applyProtection="1">
      <alignment horizontal="center" vertical="center"/>
      <protection hidden="1"/>
    </xf>
    <xf numFmtId="0" fontId="12" fillId="2" borderId="41" xfId="0" applyFont="1" applyFill="1" applyBorder="1" applyAlignment="1" applyProtection="1">
      <alignment horizontal="center" vertical="center" shrinkToFit="1"/>
      <protection hidden="1"/>
    </xf>
    <xf numFmtId="177" fontId="12" fillId="4" borderId="31" xfId="0" applyNumberFormat="1" applyFont="1" applyFill="1" applyBorder="1" applyAlignment="1" applyProtection="1">
      <alignment vertical="center"/>
      <protection hidden="1"/>
    </xf>
    <xf numFmtId="177" fontId="12" fillId="4" borderId="3" xfId="0" applyNumberFormat="1" applyFont="1" applyFill="1" applyBorder="1" applyAlignment="1" applyProtection="1">
      <alignment vertical="center"/>
      <protection hidden="1"/>
    </xf>
    <xf numFmtId="177" fontId="12" fillId="4" borderId="2" xfId="0" applyNumberFormat="1" applyFont="1" applyFill="1" applyBorder="1" applyAlignment="1" applyProtection="1">
      <alignment vertical="center"/>
      <protection hidden="1"/>
    </xf>
    <xf numFmtId="177" fontId="12" fillId="4" borderId="4" xfId="0" applyNumberFormat="1" applyFont="1" applyFill="1" applyBorder="1" applyAlignment="1" applyProtection="1">
      <alignment vertical="center"/>
      <protection hidden="1"/>
    </xf>
    <xf numFmtId="177" fontId="12" fillId="3" borderId="6" xfId="1" applyNumberFormat="1" applyFont="1" applyFill="1" applyBorder="1" applyAlignment="1" applyProtection="1">
      <alignment vertical="center"/>
      <protection hidden="1"/>
    </xf>
    <xf numFmtId="177" fontId="12" fillId="3" borderId="5" xfId="1" applyNumberFormat="1" applyFont="1" applyFill="1" applyBorder="1" applyAlignment="1" applyProtection="1">
      <alignment vertical="center"/>
      <protection hidden="1"/>
    </xf>
    <xf numFmtId="0" fontId="12" fillId="2" borderId="7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2" fillId="7" borderId="0" xfId="0" applyFont="1" applyFill="1" applyAlignment="1" applyProtection="1">
      <alignment vertical="center"/>
      <protection hidden="1"/>
    </xf>
    <xf numFmtId="177" fontId="12" fillId="0" borderId="0" xfId="0" applyNumberFormat="1" applyFont="1" applyAlignment="1" applyProtection="1">
      <alignment vertical="center"/>
      <protection hidden="1"/>
    </xf>
    <xf numFmtId="181" fontId="12" fillId="0" borderId="0" xfId="0" applyNumberFormat="1" applyFont="1" applyAlignment="1" applyProtection="1">
      <alignment vertical="center"/>
      <protection hidden="1"/>
    </xf>
    <xf numFmtId="177" fontId="12" fillId="3" borderId="16" xfId="1" applyNumberFormat="1" applyFont="1" applyFill="1" applyBorder="1" applyAlignment="1" applyProtection="1">
      <alignment vertical="center"/>
      <protection hidden="1"/>
    </xf>
    <xf numFmtId="177" fontId="12" fillId="4" borderId="5" xfId="0" applyNumberFormat="1" applyFont="1" applyFill="1" applyBorder="1" applyAlignment="1" applyProtection="1">
      <alignment vertical="center"/>
      <protection hidden="1"/>
    </xf>
    <xf numFmtId="177" fontId="12" fillId="7" borderId="16" xfId="0" applyNumberFormat="1" applyFont="1" applyFill="1" applyBorder="1" applyAlignment="1" applyProtection="1">
      <alignment vertical="center"/>
      <protection hidden="1"/>
    </xf>
    <xf numFmtId="177" fontId="12" fillId="4" borderId="12" xfId="0" applyNumberFormat="1" applyFont="1" applyFill="1" applyBorder="1" applyAlignment="1" applyProtection="1">
      <alignment vertical="center"/>
      <protection hidden="1"/>
    </xf>
    <xf numFmtId="177" fontId="12" fillId="3" borderId="17" xfId="1" applyNumberFormat="1" applyFont="1" applyFill="1" applyBorder="1" applyAlignment="1" applyProtection="1">
      <alignment vertical="center"/>
      <protection hidden="1"/>
    </xf>
    <xf numFmtId="177" fontId="12" fillId="3" borderId="18" xfId="1" applyNumberFormat="1" applyFont="1" applyFill="1" applyBorder="1" applyAlignment="1" applyProtection="1">
      <alignment vertical="center"/>
      <protection hidden="1"/>
    </xf>
    <xf numFmtId="177" fontId="12" fillId="4" borderId="11" xfId="0" applyNumberFormat="1" applyFont="1" applyFill="1" applyBorder="1" applyAlignment="1" applyProtection="1">
      <alignment vertical="center"/>
      <protection hidden="1"/>
    </xf>
    <xf numFmtId="177" fontId="12" fillId="4" borderId="16" xfId="0" applyNumberFormat="1" applyFont="1" applyFill="1" applyBorder="1" applyAlignment="1" applyProtection="1">
      <alignment vertical="center"/>
      <protection hidden="1"/>
    </xf>
    <xf numFmtId="177" fontId="12" fillId="4" borderId="10" xfId="0" applyNumberFormat="1" applyFont="1" applyFill="1" applyBorder="1" applyAlignment="1" applyProtection="1">
      <alignment vertical="center"/>
      <protection hidden="1"/>
    </xf>
    <xf numFmtId="177" fontId="12" fillId="4" borderId="13" xfId="0" applyNumberFormat="1" applyFont="1" applyFill="1" applyBorder="1" applyAlignment="1" applyProtection="1">
      <alignment vertical="center"/>
      <protection hidden="1"/>
    </xf>
    <xf numFmtId="177" fontId="12" fillId="4" borderId="20" xfId="0" applyNumberFormat="1" applyFont="1" applyFill="1" applyBorder="1" applyAlignment="1" applyProtection="1">
      <alignment vertical="center"/>
      <protection hidden="1"/>
    </xf>
    <xf numFmtId="177" fontId="12" fillId="4" borderId="19" xfId="0" applyNumberFormat="1" applyFont="1" applyFill="1" applyBorder="1" applyAlignment="1" applyProtection="1">
      <alignment vertical="center"/>
      <protection hidden="1"/>
    </xf>
    <xf numFmtId="177" fontId="12" fillId="3" borderId="34" xfId="1" applyNumberFormat="1" applyFont="1" applyFill="1" applyBorder="1" applyAlignment="1" applyProtection="1">
      <alignment vertical="center"/>
      <protection hidden="1"/>
    </xf>
    <xf numFmtId="177" fontId="12" fillId="4" borderId="33" xfId="0" applyNumberFormat="1" applyFont="1" applyFill="1" applyBorder="1" applyAlignment="1" applyProtection="1">
      <alignment vertical="center"/>
      <protection hidden="1"/>
    </xf>
    <xf numFmtId="0" fontId="12" fillId="2" borderId="44" xfId="0" applyFont="1" applyFill="1" applyBorder="1" applyAlignment="1" applyProtection="1">
      <alignment horizontal="center" vertical="center" shrinkToFit="1"/>
      <protection hidden="1"/>
    </xf>
    <xf numFmtId="177" fontId="12" fillId="4" borderId="17" xfId="0" applyNumberFormat="1" applyFont="1" applyFill="1" applyBorder="1" applyAlignment="1" applyProtection="1">
      <alignment vertical="center"/>
      <protection hidden="1"/>
    </xf>
    <xf numFmtId="0" fontId="12" fillId="2" borderId="80" xfId="0" applyFont="1" applyFill="1" applyBorder="1" applyAlignment="1" applyProtection="1">
      <alignment horizontal="center" vertical="center" shrinkToFit="1"/>
      <protection hidden="1"/>
    </xf>
    <xf numFmtId="0" fontId="12" fillId="7" borderId="8" xfId="0" applyFont="1" applyFill="1" applyBorder="1" applyAlignment="1" applyProtection="1">
      <alignment horizontal="center" vertical="center"/>
      <protection hidden="1"/>
    </xf>
    <xf numFmtId="177" fontId="12" fillId="3" borderId="6" xfId="1" applyNumberFormat="1" applyFont="1" applyFill="1" applyBorder="1" applyAlignment="1" applyProtection="1">
      <alignment vertical="center"/>
      <protection hidden="1"/>
    </xf>
    <xf numFmtId="177" fontId="12" fillId="3" borderId="5" xfId="1" applyNumberFormat="1" applyFont="1" applyFill="1" applyBorder="1" applyAlignment="1" applyProtection="1">
      <alignment vertical="center"/>
      <protection hidden="1"/>
    </xf>
    <xf numFmtId="0" fontId="12" fillId="2" borderId="7" xfId="0" applyFont="1" applyFill="1" applyBorder="1" applyAlignment="1" applyProtection="1">
      <alignment horizontal="center" vertical="center" shrinkToFit="1"/>
      <protection hidden="1"/>
    </xf>
    <xf numFmtId="177" fontId="12" fillId="3" borderId="18" xfId="1" applyNumberFormat="1" applyFont="1" applyFill="1" applyBorder="1" applyAlignment="1" applyProtection="1">
      <alignment vertical="center"/>
      <protection hidden="1"/>
    </xf>
    <xf numFmtId="177" fontId="12" fillId="3" borderId="16" xfId="1" applyNumberFormat="1" applyFont="1" applyFill="1" applyBorder="1" applyAlignment="1" applyProtection="1">
      <alignment vertical="center"/>
      <protection hidden="1"/>
    </xf>
    <xf numFmtId="177" fontId="12" fillId="8" borderId="1" xfId="0" applyNumberFormat="1" applyFont="1" applyFill="1" applyBorder="1" applyAlignment="1" applyProtection="1">
      <alignment vertical="center"/>
      <protection hidden="1"/>
    </xf>
    <xf numFmtId="177" fontId="12" fillId="8" borderId="2" xfId="0" applyNumberFormat="1" applyFont="1" applyFill="1" applyBorder="1" applyAlignment="1" applyProtection="1">
      <alignment vertical="center"/>
      <protection locked="0" hidden="1"/>
    </xf>
    <xf numFmtId="177" fontId="12" fillId="9" borderId="4" xfId="0" applyNumberFormat="1" applyFont="1" applyFill="1" applyBorder="1" applyAlignment="1" applyProtection="1">
      <alignment vertical="center"/>
      <protection hidden="1"/>
    </xf>
    <xf numFmtId="177" fontId="12" fillId="9" borderId="19" xfId="0" applyNumberFormat="1" applyFont="1" applyFill="1" applyBorder="1" applyAlignment="1" applyProtection="1">
      <alignment vertical="center"/>
      <protection hidden="1"/>
    </xf>
    <xf numFmtId="177" fontId="12" fillId="9" borderId="79" xfId="0" applyNumberFormat="1" applyFont="1" applyFill="1" applyBorder="1" applyAlignment="1" applyProtection="1">
      <alignment vertical="center"/>
      <protection hidden="1"/>
    </xf>
    <xf numFmtId="177" fontId="12" fillId="7" borderId="34" xfId="0" applyNumberFormat="1" applyFont="1" applyFill="1" applyBorder="1" applyAlignment="1" applyProtection="1">
      <alignment vertical="center"/>
      <protection hidden="1"/>
    </xf>
    <xf numFmtId="177" fontId="12" fillId="4" borderId="64" xfId="0" applyNumberFormat="1" applyFont="1" applyFill="1" applyBorder="1" applyAlignment="1" applyProtection="1">
      <alignment vertical="center"/>
      <protection hidden="1"/>
    </xf>
    <xf numFmtId="177" fontId="12" fillId="7" borderId="8" xfId="0" applyNumberFormat="1" applyFont="1" applyFill="1" applyBorder="1" applyAlignment="1" applyProtection="1">
      <alignment horizontal="center" vertical="center"/>
      <protection hidden="1"/>
    </xf>
    <xf numFmtId="177" fontId="12" fillId="7" borderId="8" xfId="0" applyNumberFormat="1" applyFont="1" applyFill="1" applyBorder="1" applyAlignment="1" applyProtection="1">
      <alignment vertical="center"/>
      <protection hidden="1"/>
    </xf>
    <xf numFmtId="177" fontId="12" fillId="8" borderId="5" xfId="0" applyNumberFormat="1" applyFont="1" applyFill="1" applyBorder="1" applyAlignment="1" applyProtection="1">
      <alignment vertical="center"/>
      <protection hidden="1"/>
    </xf>
    <xf numFmtId="177" fontId="12" fillId="8" borderId="16" xfId="0" applyNumberFormat="1" applyFont="1" applyFill="1" applyBorder="1" applyAlignment="1" applyProtection="1">
      <alignment vertical="center"/>
      <protection hidden="1"/>
    </xf>
    <xf numFmtId="177" fontId="12" fillId="8" borderId="31" xfId="0" applyNumberFormat="1" applyFont="1" applyFill="1" applyBorder="1" applyAlignment="1" applyProtection="1">
      <alignment vertical="center"/>
      <protection hidden="1"/>
    </xf>
    <xf numFmtId="177" fontId="12" fillId="8" borderId="34" xfId="0" applyNumberFormat="1" applyFont="1" applyFill="1" applyBorder="1" applyAlignment="1" applyProtection="1">
      <alignment vertical="center"/>
      <protection hidden="1"/>
    </xf>
    <xf numFmtId="177" fontId="12" fillId="8" borderId="2" xfId="0" applyNumberFormat="1" applyFont="1" applyFill="1" applyBorder="1" applyAlignment="1" applyProtection="1">
      <alignment vertical="center"/>
      <protection hidden="1"/>
    </xf>
    <xf numFmtId="177" fontId="12" fillId="8" borderId="64" xfId="0" applyNumberFormat="1" applyFont="1" applyFill="1" applyBorder="1" applyAlignment="1" applyProtection="1">
      <alignment vertical="center"/>
      <protection hidden="1"/>
    </xf>
    <xf numFmtId="177" fontId="12" fillId="8" borderId="8" xfId="0" applyNumberFormat="1" applyFont="1" applyFill="1" applyBorder="1" applyAlignment="1" applyProtection="1">
      <alignment vertical="center"/>
      <protection hidden="1"/>
    </xf>
    <xf numFmtId="177" fontId="12" fillId="8" borderId="55" xfId="0" applyNumberFormat="1" applyFont="1" applyFill="1" applyBorder="1" applyAlignment="1" applyProtection="1">
      <alignment vertical="center"/>
      <protection hidden="1"/>
    </xf>
    <xf numFmtId="177" fontId="12" fillId="9" borderId="17" xfId="0" applyNumberFormat="1" applyFont="1" applyFill="1" applyBorder="1" applyAlignment="1" applyProtection="1">
      <alignment vertical="center"/>
      <protection hidden="1"/>
    </xf>
    <xf numFmtId="177" fontId="12" fillId="9" borderId="3" xfId="0" applyNumberFormat="1" applyFont="1" applyFill="1" applyBorder="1" applyAlignment="1" applyProtection="1">
      <alignment vertical="center"/>
      <protection hidden="1"/>
    </xf>
    <xf numFmtId="177" fontId="12" fillId="9" borderId="5" xfId="0" applyNumberFormat="1" applyFont="1" applyFill="1" applyBorder="1" applyAlignment="1" applyProtection="1">
      <alignment horizontal="center" vertical="center"/>
      <protection hidden="1"/>
    </xf>
    <xf numFmtId="177" fontId="12" fillId="9" borderId="3" xfId="0" applyNumberFormat="1" applyFont="1" applyFill="1" applyBorder="1" applyAlignment="1" applyProtection="1">
      <alignment horizontal="center" vertical="center"/>
      <protection hidden="1"/>
    </xf>
    <xf numFmtId="177" fontId="12" fillId="9" borderId="10" xfId="0" applyNumberFormat="1" applyFont="1" applyFill="1" applyBorder="1" applyAlignment="1" applyProtection="1">
      <alignment vertical="center"/>
      <protection hidden="1"/>
    </xf>
    <xf numFmtId="181" fontId="12" fillId="9" borderId="0" xfId="0" applyNumberFormat="1" applyFont="1" applyFill="1" applyAlignment="1" applyProtection="1">
      <alignment vertical="center"/>
      <protection hidden="1"/>
    </xf>
    <xf numFmtId="0" fontId="12" fillId="9" borderId="0" xfId="0" applyFont="1" applyFill="1" applyAlignment="1" applyProtection="1">
      <alignment vertical="center"/>
      <protection hidden="1"/>
    </xf>
    <xf numFmtId="0" fontId="11" fillId="9" borderId="0" xfId="0" applyFont="1" applyFill="1" applyAlignment="1" applyProtection="1">
      <alignment vertical="center"/>
      <protection hidden="1"/>
    </xf>
    <xf numFmtId="0" fontId="0" fillId="9" borderId="0" xfId="0" applyFill="1" applyAlignment="1" applyProtection="1">
      <alignment vertical="center"/>
      <protection hidden="1"/>
    </xf>
    <xf numFmtId="177" fontId="12" fillId="9" borderId="6" xfId="0" applyNumberFormat="1" applyFont="1" applyFill="1" applyBorder="1" applyAlignment="1" applyProtection="1">
      <alignment vertical="center"/>
      <protection hidden="1"/>
    </xf>
    <xf numFmtId="177" fontId="12" fillId="9" borderId="31" xfId="0" applyNumberFormat="1" applyFont="1" applyFill="1" applyBorder="1" applyAlignment="1" applyProtection="1">
      <alignment horizontal="center" vertical="center"/>
      <protection hidden="1"/>
    </xf>
    <xf numFmtId="177" fontId="12" fillId="9" borderId="6" xfId="0" applyNumberFormat="1" applyFont="1" applyFill="1" applyBorder="1" applyAlignment="1" applyProtection="1">
      <alignment horizontal="center" vertical="center"/>
      <protection hidden="1"/>
    </xf>
    <xf numFmtId="177" fontId="12" fillId="9" borderId="13" xfId="0" applyNumberFormat="1" applyFont="1" applyFill="1" applyBorder="1" applyAlignment="1" applyProtection="1">
      <alignment vertical="center"/>
      <protection hidden="1"/>
    </xf>
    <xf numFmtId="177" fontId="12" fillId="9" borderId="18" xfId="0" applyNumberFormat="1" applyFont="1" applyFill="1" applyBorder="1" applyAlignment="1" applyProtection="1">
      <alignment vertical="center"/>
      <protection hidden="1"/>
    </xf>
    <xf numFmtId="177" fontId="12" fillId="9" borderId="36" xfId="0" applyNumberFormat="1" applyFont="1" applyFill="1" applyBorder="1" applyAlignment="1" applyProtection="1">
      <alignment vertical="center"/>
      <protection hidden="1"/>
    </xf>
    <xf numFmtId="177" fontId="12" fillId="9" borderId="11" xfId="0" applyNumberFormat="1" applyFont="1" applyFill="1" applyBorder="1" applyAlignment="1" applyProtection="1">
      <alignment vertical="center"/>
      <protection hidden="1"/>
    </xf>
    <xf numFmtId="179" fontId="12" fillId="9" borderId="1" xfId="0" applyNumberFormat="1" applyFont="1" applyFill="1" applyBorder="1" applyAlignment="1" applyProtection="1">
      <alignment vertical="center"/>
      <protection hidden="1"/>
    </xf>
    <xf numFmtId="177" fontId="12" fillId="9" borderId="1" xfId="0" applyNumberFormat="1" applyFont="1" applyFill="1" applyBorder="1" applyAlignment="1" applyProtection="1">
      <alignment horizontal="center" vertical="center"/>
      <protection hidden="1"/>
    </xf>
    <xf numFmtId="177" fontId="12" fillId="9" borderId="1" xfId="0" applyNumberFormat="1" applyFont="1" applyFill="1" applyBorder="1" applyAlignment="1" applyProtection="1">
      <alignment vertical="center"/>
      <protection hidden="1"/>
    </xf>
    <xf numFmtId="177" fontId="12" fillId="9" borderId="44" xfId="0" applyNumberFormat="1" applyFont="1" applyFill="1" applyBorder="1" applyAlignment="1" applyProtection="1">
      <alignment vertical="center"/>
      <protection hidden="1"/>
    </xf>
    <xf numFmtId="177" fontId="12" fillId="9" borderId="9" xfId="0" applyNumberFormat="1" applyFont="1" applyFill="1" applyBorder="1" applyAlignment="1" applyProtection="1">
      <alignment vertical="center"/>
      <protection hidden="1"/>
    </xf>
    <xf numFmtId="0" fontId="12" fillId="7" borderId="8" xfId="0" applyFont="1" applyFill="1" applyBorder="1" applyAlignment="1" applyProtection="1">
      <alignment horizontal="center" vertical="center"/>
      <protection hidden="1"/>
    </xf>
    <xf numFmtId="177" fontId="12" fillId="8" borderId="3" xfId="0" applyNumberFormat="1" applyFont="1" applyFill="1" applyBorder="1" applyAlignment="1" applyProtection="1">
      <alignment vertical="center"/>
      <protection locked="0" hidden="1"/>
    </xf>
    <xf numFmtId="177" fontId="12" fillId="4" borderId="34" xfId="0" applyNumberFormat="1" applyFont="1" applyFill="1" applyBorder="1" applyAlignment="1" applyProtection="1">
      <alignment vertical="center"/>
      <protection hidden="1"/>
    </xf>
    <xf numFmtId="177" fontId="12" fillId="9" borderId="64" xfId="0" applyNumberFormat="1" applyFont="1" applyFill="1" applyBorder="1" applyAlignment="1" applyProtection="1">
      <alignment vertical="center"/>
      <protection hidden="1"/>
    </xf>
    <xf numFmtId="177" fontId="12" fillId="9" borderId="2" xfId="0" applyNumberFormat="1" applyFont="1" applyFill="1" applyBorder="1" applyAlignment="1" applyProtection="1">
      <alignment vertical="center"/>
      <protection hidden="1"/>
    </xf>
    <xf numFmtId="177" fontId="12" fillId="9" borderId="2" xfId="0" applyNumberFormat="1" applyFont="1" applyFill="1" applyBorder="1" applyAlignment="1" applyProtection="1">
      <alignment horizontal="center" vertical="center"/>
      <protection hidden="1"/>
    </xf>
    <xf numFmtId="177" fontId="12" fillId="9" borderId="20" xfId="0" applyNumberFormat="1" applyFont="1" applyFill="1" applyBorder="1" applyAlignment="1" applyProtection="1">
      <alignment vertical="center"/>
      <protection hidden="1"/>
    </xf>
    <xf numFmtId="177" fontId="12" fillId="9" borderId="0" xfId="0" applyNumberFormat="1" applyFont="1" applyFill="1" applyAlignment="1" applyProtection="1">
      <alignment vertical="center"/>
      <protection hidden="1"/>
    </xf>
    <xf numFmtId="177" fontId="12" fillId="9" borderId="4" xfId="0" applyNumberFormat="1" applyFont="1" applyFill="1" applyBorder="1" applyAlignment="1" applyProtection="1">
      <alignment horizontal="center" vertical="center"/>
      <protection hidden="1"/>
    </xf>
    <xf numFmtId="177" fontId="12" fillId="8" borderId="16" xfId="1" applyNumberFormat="1" applyFont="1" applyFill="1" applyBorder="1" applyAlignment="1" applyProtection="1">
      <alignment vertical="center"/>
      <protection hidden="1"/>
    </xf>
    <xf numFmtId="0" fontId="12" fillId="8" borderId="1" xfId="0" applyFont="1" applyFill="1" applyBorder="1" applyAlignment="1" applyProtection="1">
      <alignment horizontal="center" vertical="center"/>
      <protection hidden="1"/>
    </xf>
    <xf numFmtId="178" fontId="12" fillId="8" borderId="1" xfId="1" applyNumberFormat="1" applyFont="1" applyFill="1" applyBorder="1" applyAlignment="1" applyProtection="1">
      <alignment horizontal="center" vertical="center"/>
      <protection hidden="1"/>
    </xf>
    <xf numFmtId="0" fontId="12" fillId="8" borderId="1" xfId="0" applyFont="1" applyFill="1" applyBorder="1" applyAlignment="1" applyProtection="1">
      <alignment horizontal="center" vertical="center"/>
      <protection locked="0" hidden="1"/>
    </xf>
    <xf numFmtId="176" fontId="12" fillId="8" borderId="1" xfId="0" applyNumberFormat="1" applyFont="1" applyFill="1" applyBorder="1" applyAlignment="1" applyProtection="1">
      <alignment vertical="center"/>
      <protection hidden="1"/>
    </xf>
    <xf numFmtId="177" fontId="12" fillId="9" borderId="5" xfId="0" applyNumberFormat="1" applyFont="1" applyFill="1" applyBorder="1" applyAlignment="1" applyProtection="1">
      <alignment vertical="center"/>
      <protection hidden="1"/>
    </xf>
    <xf numFmtId="177" fontId="12" fillId="9" borderId="12" xfId="0" applyNumberFormat="1" applyFont="1" applyFill="1" applyBorder="1" applyAlignment="1" applyProtection="1">
      <alignment vertical="center"/>
      <protection hidden="1"/>
    </xf>
    <xf numFmtId="177" fontId="12" fillId="9" borderId="31" xfId="0" applyNumberFormat="1" applyFont="1" applyFill="1" applyBorder="1" applyAlignment="1" applyProtection="1">
      <alignment vertical="center"/>
      <protection hidden="1"/>
    </xf>
    <xf numFmtId="177" fontId="12" fillId="9" borderId="33" xfId="0" applyNumberFormat="1" applyFont="1" applyFill="1" applyBorder="1" applyAlignment="1" applyProtection="1">
      <alignment vertical="center"/>
      <protection hidden="1"/>
    </xf>
    <xf numFmtId="177" fontId="12" fillId="9" borderId="16" xfId="0" applyNumberFormat="1" applyFont="1" applyFill="1" applyBorder="1" applyAlignment="1" applyProtection="1">
      <alignment vertical="center"/>
      <protection hidden="1"/>
    </xf>
    <xf numFmtId="177" fontId="12" fillId="9" borderId="34" xfId="0" applyNumberFormat="1" applyFont="1" applyFill="1" applyBorder="1" applyAlignment="1" applyProtection="1">
      <alignment vertical="center"/>
      <protection hidden="1"/>
    </xf>
    <xf numFmtId="177" fontId="12" fillId="7" borderId="2" xfId="1" applyNumberFormat="1" applyFont="1" applyFill="1" applyBorder="1" applyAlignment="1" applyProtection="1">
      <alignment horizontal="center" vertical="center"/>
      <protection hidden="1"/>
    </xf>
    <xf numFmtId="177" fontId="12" fillId="9" borderId="6" xfId="1" applyNumberFormat="1" applyFont="1" applyFill="1" applyBorder="1" applyAlignment="1" applyProtection="1">
      <alignment vertical="center"/>
      <protection hidden="1"/>
    </xf>
    <xf numFmtId="177" fontId="12" fillId="9" borderId="6" xfId="1" applyNumberFormat="1" applyFont="1" applyFill="1" applyBorder="1" applyAlignment="1" applyProtection="1">
      <alignment horizontal="center" vertical="center"/>
      <protection hidden="1"/>
    </xf>
    <xf numFmtId="177" fontId="12" fillId="9" borderId="3" xfId="1" applyNumberFormat="1" applyFont="1" applyFill="1" applyBorder="1" applyAlignment="1" applyProtection="1">
      <alignment horizontal="center" vertical="center"/>
      <protection hidden="1"/>
    </xf>
    <xf numFmtId="179" fontId="12" fillId="9" borderId="3" xfId="1" applyNumberFormat="1" applyFont="1" applyFill="1" applyBorder="1" applyAlignment="1" applyProtection="1">
      <alignment vertical="center"/>
      <protection hidden="1"/>
    </xf>
    <xf numFmtId="177" fontId="12" fillId="9" borderId="5" xfId="1" applyNumberFormat="1" applyFont="1" applyFill="1" applyBorder="1" applyAlignment="1" applyProtection="1">
      <alignment horizontal="center" vertical="center"/>
      <protection hidden="1"/>
    </xf>
    <xf numFmtId="179" fontId="12" fillId="9" borderId="6" xfId="1" applyNumberFormat="1" applyFont="1" applyFill="1" applyBorder="1" applyAlignment="1" applyProtection="1">
      <alignment vertical="center"/>
      <protection hidden="1"/>
    </xf>
    <xf numFmtId="177" fontId="12" fillId="9" borderId="3" xfId="1" applyNumberFormat="1" applyFont="1" applyFill="1" applyBorder="1" applyAlignment="1" applyProtection="1">
      <alignment vertical="center"/>
      <protection hidden="1"/>
    </xf>
    <xf numFmtId="177" fontId="12" fillId="8" borderId="4" xfId="0" applyNumberFormat="1" applyFont="1" applyFill="1" applyBorder="1" applyAlignment="1" applyProtection="1">
      <alignment vertical="center"/>
      <protection locked="0" hidden="1"/>
    </xf>
    <xf numFmtId="177" fontId="12" fillId="8" borderId="2" xfId="1" applyNumberFormat="1" applyFont="1" applyFill="1" applyBorder="1" applyAlignment="1" applyProtection="1">
      <alignment vertical="center"/>
      <protection hidden="1"/>
    </xf>
    <xf numFmtId="177" fontId="12" fillId="8" borderId="3" xfId="1" applyNumberFormat="1" applyFont="1" applyFill="1" applyBorder="1" applyAlignment="1" applyProtection="1">
      <alignment vertical="center"/>
      <protection hidden="1"/>
    </xf>
    <xf numFmtId="177" fontId="12" fillId="9" borderId="14" xfId="0" applyNumberFormat="1" applyFont="1" applyFill="1" applyBorder="1" applyAlignment="1" applyProtection="1">
      <alignment vertical="center"/>
      <protection hidden="1"/>
    </xf>
    <xf numFmtId="177" fontId="12" fillId="9" borderId="35" xfId="0" applyNumberFormat="1" applyFont="1" applyFill="1" applyBorder="1" applyAlignment="1" applyProtection="1">
      <alignment vertical="center"/>
      <protection hidden="1"/>
    </xf>
    <xf numFmtId="177" fontId="12" fillId="9" borderId="15" xfId="0" applyNumberFormat="1" applyFont="1" applyFill="1" applyBorder="1" applyAlignment="1" applyProtection="1">
      <alignment vertical="center"/>
      <protection hidden="1"/>
    </xf>
    <xf numFmtId="177" fontId="12" fillId="9" borderId="30" xfId="0" applyNumberFormat="1" applyFont="1" applyFill="1" applyBorder="1" applyAlignment="1" applyProtection="1">
      <alignment vertical="center"/>
      <protection hidden="1"/>
    </xf>
    <xf numFmtId="177" fontId="12" fillId="8" borderId="34" xfId="1" applyNumberFormat="1" applyFont="1" applyFill="1" applyBorder="1" applyAlignment="1" applyProtection="1">
      <alignment vertical="center"/>
      <protection hidden="1"/>
    </xf>
    <xf numFmtId="177" fontId="12" fillId="8" borderId="18" xfId="1" applyNumberFormat="1" applyFont="1" applyFill="1" applyBorder="1" applyAlignment="1" applyProtection="1">
      <alignment vertical="center"/>
      <protection hidden="1"/>
    </xf>
    <xf numFmtId="177" fontId="12" fillId="8" borderId="2" xfId="1" applyNumberFormat="1" applyFont="1" applyFill="1" applyBorder="1" applyAlignment="1" applyProtection="1">
      <alignment vertical="center"/>
      <protection locked="0" hidden="1"/>
    </xf>
    <xf numFmtId="177" fontId="12" fillId="8" borderId="3" xfId="1" applyNumberFormat="1" applyFont="1" applyFill="1" applyBorder="1" applyAlignment="1" applyProtection="1">
      <alignment vertical="center"/>
      <protection locked="0" hidden="1"/>
    </xf>
    <xf numFmtId="177" fontId="12" fillId="3" borderId="17" xfId="1" applyNumberFormat="1" applyFont="1" applyFill="1" applyBorder="1" applyProtection="1">
      <alignment vertical="center"/>
      <protection hidden="1"/>
    </xf>
    <xf numFmtId="0" fontId="12" fillId="7" borderId="2" xfId="0" applyFont="1" applyFill="1" applyBorder="1" applyAlignment="1" applyProtection="1">
      <alignment horizontal="center" vertical="center"/>
      <protection hidden="1"/>
    </xf>
    <xf numFmtId="177" fontId="12" fillId="9" borderId="68" xfId="1" applyNumberFormat="1" applyFont="1" applyFill="1" applyBorder="1" applyProtection="1">
      <alignment vertical="center"/>
      <protection hidden="1"/>
    </xf>
    <xf numFmtId="177" fontId="12" fillId="9" borderId="17" xfId="0" applyNumberFormat="1" applyFont="1" applyFill="1" applyBorder="1" applyAlignment="1" applyProtection="1">
      <alignment horizontal="center" vertical="top"/>
      <protection hidden="1"/>
    </xf>
    <xf numFmtId="177" fontId="12" fillId="9" borderId="3" xfId="0" applyNumberFormat="1" applyFont="1" applyFill="1" applyBorder="1" applyAlignment="1" applyProtection="1">
      <alignment horizontal="center" vertical="top"/>
      <protection hidden="1"/>
    </xf>
    <xf numFmtId="177" fontId="12" fillId="9" borderId="28" xfId="0" applyNumberFormat="1" applyFont="1" applyFill="1" applyBorder="1" applyProtection="1">
      <alignment vertical="center"/>
      <protection hidden="1"/>
    </xf>
    <xf numFmtId="177" fontId="12" fillId="9" borderId="68" xfId="0" applyNumberFormat="1" applyFont="1" applyFill="1" applyBorder="1" applyProtection="1">
      <alignment vertical="center"/>
      <protection hidden="1"/>
    </xf>
    <xf numFmtId="177" fontId="12" fillId="9" borderId="3" xfId="0" applyNumberFormat="1" applyFont="1" applyFill="1" applyBorder="1" applyProtection="1">
      <alignment vertical="center"/>
      <protection hidden="1"/>
    </xf>
    <xf numFmtId="177" fontId="12" fillId="9" borderId="5" xfId="0" applyNumberFormat="1" applyFont="1" applyFill="1" applyBorder="1" applyProtection="1">
      <alignment vertical="center"/>
      <protection hidden="1"/>
    </xf>
    <xf numFmtId="177" fontId="12" fillId="9" borderId="10" xfId="0" applyNumberFormat="1" applyFont="1" applyFill="1" applyBorder="1" applyProtection="1">
      <alignment vertical="center"/>
      <protection hidden="1"/>
    </xf>
    <xf numFmtId="177" fontId="12" fillId="9" borderId="0" xfId="0" applyNumberFormat="1" applyFont="1" applyFill="1" applyProtection="1">
      <alignment vertical="center"/>
      <protection hidden="1"/>
    </xf>
    <xf numFmtId="0" fontId="12" fillId="9" borderId="0" xfId="0" applyFont="1" applyFill="1" applyProtection="1">
      <alignment vertical="center"/>
      <protection hidden="1"/>
    </xf>
    <xf numFmtId="0" fontId="11" fillId="9" borderId="0" xfId="0" applyFont="1" applyFill="1" applyProtection="1">
      <alignment vertical="center"/>
      <protection hidden="1"/>
    </xf>
    <xf numFmtId="179" fontId="12" fillId="9" borderId="68" xfId="1" applyNumberFormat="1" applyFont="1" applyFill="1" applyBorder="1" applyAlignment="1" applyProtection="1">
      <alignment vertical="center"/>
      <protection hidden="1"/>
    </xf>
    <xf numFmtId="0" fontId="12" fillId="9" borderId="3" xfId="0" applyFont="1" applyFill="1" applyBorder="1" applyAlignment="1" applyProtection="1">
      <alignment horizontal="center" vertical="center"/>
      <protection hidden="1"/>
    </xf>
    <xf numFmtId="0" fontId="12" fillId="9" borderId="17" xfId="0" applyFont="1" applyFill="1" applyBorder="1" applyAlignment="1" applyProtection="1">
      <alignment horizontal="center" vertical="center"/>
      <protection hidden="1"/>
    </xf>
    <xf numFmtId="177" fontId="12" fillId="9" borderId="12" xfId="0" applyNumberFormat="1" applyFont="1" applyFill="1" applyBorder="1" applyProtection="1">
      <alignment vertical="center"/>
      <protection hidden="1"/>
    </xf>
    <xf numFmtId="177" fontId="12" fillId="9" borderId="3" xfId="1" applyNumberFormat="1" applyFont="1" applyFill="1" applyBorder="1" applyProtection="1">
      <alignment vertical="center"/>
      <protection hidden="1"/>
    </xf>
    <xf numFmtId="0" fontId="12" fillId="9" borderId="52" xfId="0" applyFont="1" applyFill="1" applyBorder="1" applyAlignment="1" applyProtection="1">
      <alignment horizontal="center" vertical="center"/>
      <protection hidden="1"/>
    </xf>
    <xf numFmtId="179" fontId="12" fillId="9" borderId="3" xfId="1" applyNumberFormat="1" applyFont="1" applyFill="1" applyBorder="1" applyProtection="1">
      <alignment vertical="center"/>
      <protection hidden="1"/>
    </xf>
    <xf numFmtId="0" fontId="12" fillId="9" borderId="0" xfId="0" applyFont="1" applyFill="1" applyAlignment="1" applyProtection="1">
      <alignment horizontal="center" vertical="center"/>
      <protection hidden="1"/>
    </xf>
    <xf numFmtId="177" fontId="12" fillId="9" borderId="35" xfId="0" applyNumberFormat="1" applyFont="1" applyFill="1" applyBorder="1" applyProtection="1">
      <alignment vertical="center"/>
      <protection hidden="1"/>
    </xf>
    <xf numFmtId="177" fontId="12" fillId="9" borderId="15" xfId="0" applyNumberFormat="1" applyFont="1" applyFill="1" applyBorder="1" applyProtection="1">
      <alignment vertical="center"/>
      <protection hidden="1"/>
    </xf>
    <xf numFmtId="182" fontId="12" fillId="8" borderId="2" xfId="0" applyNumberFormat="1" applyFont="1" applyFill="1" applyBorder="1" applyAlignment="1" applyProtection="1">
      <alignment vertical="center"/>
      <protection locked="0" hidden="1"/>
    </xf>
    <xf numFmtId="182" fontId="12" fillId="8" borderId="3" xfId="0" applyNumberFormat="1" applyFont="1" applyFill="1" applyBorder="1" applyAlignment="1" applyProtection="1">
      <alignment vertical="center"/>
      <protection locked="0" hidden="1"/>
    </xf>
    <xf numFmtId="177" fontId="12" fillId="9" borderId="16" xfId="0" applyNumberFormat="1" applyFont="1" applyFill="1" applyBorder="1" applyProtection="1">
      <alignment vertical="center"/>
      <protection hidden="1"/>
    </xf>
    <xf numFmtId="177" fontId="12" fillId="9" borderId="17" xfId="0" applyNumberFormat="1" applyFont="1" applyFill="1" applyBorder="1" applyProtection="1">
      <alignment vertical="center"/>
      <protection hidden="1"/>
    </xf>
    <xf numFmtId="177" fontId="12" fillId="3" borderId="6" xfId="1" applyNumberFormat="1" applyFont="1" applyFill="1" applyBorder="1" applyAlignment="1" applyProtection="1">
      <alignment vertical="center"/>
      <protection hidden="1"/>
    </xf>
    <xf numFmtId="0" fontId="12" fillId="7" borderId="8" xfId="0" applyFont="1" applyFill="1" applyBorder="1" applyAlignment="1" applyProtection="1">
      <alignment horizontal="center" vertical="center"/>
      <protection hidden="1"/>
    </xf>
    <xf numFmtId="177" fontId="12" fillId="3" borderId="18" xfId="1" applyNumberFormat="1" applyFont="1" applyFill="1" applyBorder="1" applyAlignment="1" applyProtection="1">
      <alignment vertical="center"/>
      <protection hidden="1"/>
    </xf>
    <xf numFmtId="177" fontId="12" fillId="9" borderId="17" xfId="0" applyNumberFormat="1" applyFont="1" applyFill="1" applyBorder="1" applyAlignment="1" applyProtection="1">
      <alignment vertical="center"/>
      <protection hidden="1"/>
    </xf>
    <xf numFmtId="177" fontId="12" fillId="9" borderId="36" xfId="0" applyNumberFormat="1" applyFont="1" applyFill="1" applyBorder="1" applyAlignment="1" applyProtection="1">
      <alignment vertical="center"/>
      <protection hidden="1"/>
    </xf>
    <xf numFmtId="177" fontId="12" fillId="9" borderId="44" xfId="0" applyNumberFormat="1" applyFont="1" applyFill="1" applyBorder="1" applyAlignment="1" applyProtection="1">
      <alignment vertical="center"/>
      <protection hidden="1"/>
    </xf>
    <xf numFmtId="177" fontId="12" fillId="9" borderId="19" xfId="0" applyNumberFormat="1" applyFont="1" applyFill="1" applyBorder="1" applyAlignment="1" applyProtection="1">
      <alignment vertical="center"/>
      <protection hidden="1"/>
    </xf>
    <xf numFmtId="0" fontId="12" fillId="2" borderId="7" xfId="0" applyFont="1" applyFill="1" applyBorder="1" applyAlignment="1" applyProtection="1">
      <alignment horizontal="center" vertical="center" shrinkToFit="1"/>
      <protection hidden="1"/>
    </xf>
    <xf numFmtId="180" fontId="13" fillId="0" borderId="0" xfId="0" applyNumberFormat="1" applyFont="1" applyAlignment="1" applyProtection="1">
      <alignment vertical="center"/>
      <protection hidden="1"/>
    </xf>
    <xf numFmtId="180" fontId="0" fillId="0" borderId="0" xfId="0" applyNumberFormat="1" applyAlignment="1" applyProtection="1">
      <alignment vertical="center"/>
      <protection hidden="1"/>
    </xf>
    <xf numFmtId="180" fontId="12" fillId="0" borderId="0" xfId="0" applyNumberFormat="1" applyFont="1" applyAlignment="1" applyProtection="1">
      <alignment vertical="center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180" fontId="12" fillId="0" borderId="0" xfId="0" applyNumberFormat="1" applyFont="1" applyFill="1" applyBorder="1" applyAlignment="1" applyProtection="1">
      <alignment vertical="center"/>
      <protection hidden="1"/>
    </xf>
    <xf numFmtId="180" fontId="12" fillId="0" borderId="0" xfId="0" applyNumberFormat="1" applyFont="1" applyFill="1" applyAlignment="1" applyProtection="1">
      <alignment vertical="center"/>
      <protection hidden="1"/>
    </xf>
    <xf numFmtId="183" fontId="12" fillId="4" borderId="7" xfId="1" applyNumberFormat="1" applyFont="1" applyFill="1" applyBorder="1" applyAlignment="1" applyProtection="1">
      <alignment horizontal="center" vertical="center"/>
      <protection hidden="1"/>
    </xf>
    <xf numFmtId="180" fontId="12" fillId="0" borderId="47" xfId="0" applyNumberFormat="1" applyFont="1" applyFill="1" applyBorder="1" applyAlignment="1" applyProtection="1">
      <alignment horizontal="center" vertical="center"/>
      <protection hidden="1"/>
    </xf>
    <xf numFmtId="180" fontId="12" fillId="0" borderId="48" xfId="0" applyNumberFormat="1" applyFont="1" applyFill="1" applyBorder="1" applyAlignment="1" applyProtection="1">
      <alignment horizontal="center" vertical="center"/>
      <protection hidden="1"/>
    </xf>
    <xf numFmtId="180" fontId="12" fillId="3" borderId="55" xfId="1" applyNumberFormat="1" applyFont="1" applyFill="1" applyBorder="1" applyAlignment="1" applyProtection="1">
      <alignment horizontal="center" vertical="center"/>
      <protection hidden="1"/>
    </xf>
    <xf numFmtId="180" fontId="12" fillId="3" borderId="5" xfId="1" applyNumberFormat="1" applyFont="1" applyFill="1" applyBorder="1" applyAlignment="1" applyProtection="1">
      <alignment horizontal="center" vertical="center"/>
      <protection hidden="1"/>
    </xf>
    <xf numFmtId="180" fontId="12" fillId="3" borderId="3" xfId="1" applyNumberFormat="1" applyFont="1" applyFill="1" applyBorder="1" applyAlignment="1" applyProtection="1">
      <alignment horizontal="center" vertical="center"/>
      <protection hidden="1"/>
    </xf>
    <xf numFmtId="180" fontId="12" fillId="3" borderId="6" xfId="1" applyNumberFormat="1" applyFont="1" applyFill="1" applyBorder="1" applyAlignment="1" applyProtection="1">
      <alignment horizontal="center" vertical="center"/>
      <protection hidden="1"/>
    </xf>
    <xf numFmtId="180" fontId="12" fillId="3" borderId="2" xfId="0" applyNumberFormat="1" applyFont="1" applyFill="1" applyBorder="1" applyAlignment="1" applyProtection="1">
      <alignment horizontal="center" vertical="center"/>
      <protection hidden="1"/>
    </xf>
    <xf numFmtId="180" fontId="12" fillId="3" borderId="5" xfId="0" applyNumberFormat="1" applyFont="1" applyFill="1" applyBorder="1" applyAlignment="1" applyProtection="1">
      <alignment horizontal="center" vertical="center"/>
      <protection hidden="1"/>
    </xf>
    <xf numFmtId="180" fontId="12" fillId="3" borderId="3" xfId="0" applyNumberFormat="1" applyFont="1" applyFill="1" applyBorder="1" applyAlignment="1" applyProtection="1">
      <alignment horizontal="center" vertical="center"/>
      <protection hidden="1"/>
    </xf>
    <xf numFmtId="180" fontId="12" fillId="3" borderId="6" xfId="0" applyNumberFormat="1" applyFont="1" applyFill="1" applyBorder="1" applyAlignment="1" applyProtection="1">
      <alignment horizontal="center" vertical="center"/>
      <protection hidden="1"/>
    </xf>
    <xf numFmtId="180" fontId="12" fillId="3" borderId="31" xfId="0" applyNumberFormat="1" applyFont="1" applyFill="1" applyBorder="1" applyAlignment="1" applyProtection="1">
      <alignment horizontal="center" vertical="center"/>
      <protection hidden="1"/>
    </xf>
    <xf numFmtId="180" fontId="12" fillId="2" borderId="50" xfId="0" applyNumberFormat="1" applyFont="1" applyFill="1" applyBorder="1" applyAlignment="1" applyProtection="1">
      <alignment vertical="center" textRotation="255"/>
      <protection hidden="1"/>
    </xf>
    <xf numFmtId="180" fontId="12" fillId="3" borderId="63" xfId="0" applyNumberFormat="1" applyFont="1" applyFill="1" applyBorder="1" applyAlignment="1" applyProtection="1">
      <alignment horizontal="center" vertical="center"/>
      <protection hidden="1"/>
    </xf>
    <xf numFmtId="180" fontId="12" fillId="3" borderId="82" xfId="0" applyNumberFormat="1" applyFont="1" applyFill="1" applyBorder="1" applyAlignment="1" applyProtection="1">
      <alignment horizontal="center" vertical="center"/>
      <protection hidden="1"/>
    </xf>
    <xf numFmtId="179" fontId="12" fillId="3" borderId="3" xfId="0" applyNumberFormat="1" applyFont="1" applyFill="1" applyBorder="1" applyAlignment="1" applyProtection="1">
      <alignment horizontal="center" vertical="center"/>
      <protection hidden="1"/>
    </xf>
    <xf numFmtId="180" fontId="12" fillId="0" borderId="2" xfId="0" applyNumberFormat="1" applyFont="1" applyBorder="1" applyAlignment="1" applyProtection="1">
      <alignment horizontal="center" vertical="center"/>
      <protection hidden="1"/>
    </xf>
    <xf numFmtId="180" fontId="12" fillId="0" borderId="2" xfId="0" applyNumberFormat="1" applyFont="1" applyBorder="1" applyAlignment="1" applyProtection="1">
      <alignment vertical="center"/>
      <protection hidden="1"/>
    </xf>
    <xf numFmtId="180" fontId="12" fillId="0" borderId="20" xfId="0" applyNumberFormat="1" applyFont="1" applyBorder="1" applyAlignment="1" applyProtection="1">
      <alignment horizontal="center" vertical="center"/>
      <protection hidden="1"/>
    </xf>
    <xf numFmtId="180" fontId="12" fillId="0" borderId="3" xfId="0" applyNumberFormat="1" applyFont="1" applyBorder="1" applyAlignment="1" applyProtection="1">
      <alignment horizontal="center" vertical="center"/>
      <protection hidden="1"/>
    </xf>
    <xf numFmtId="180" fontId="12" fillId="0" borderId="3" xfId="0" applyNumberFormat="1" applyFont="1" applyBorder="1" applyAlignment="1" applyProtection="1">
      <alignment vertical="center"/>
      <protection hidden="1"/>
    </xf>
    <xf numFmtId="180" fontId="12" fillId="0" borderId="10" xfId="0" applyNumberFormat="1" applyFont="1" applyBorder="1" applyAlignment="1" applyProtection="1">
      <alignment horizontal="center" vertical="center"/>
      <protection hidden="1"/>
    </xf>
    <xf numFmtId="180" fontId="12" fillId="0" borderId="82" xfId="0" applyNumberFormat="1" applyFont="1" applyBorder="1" applyAlignment="1" applyProtection="1">
      <alignment horizontal="center" vertical="center"/>
      <protection hidden="1"/>
    </xf>
    <xf numFmtId="180" fontId="12" fillId="0" borderId="86" xfId="0" applyNumberFormat="1" applyFont="1" applyBorder="1" applyAlignment="1" applyProtection="1">
      <alignment horizontal="center" vertical="center"/>
      <protection hidden="1"/>
    </xf>
    <xf numFmtId="180" fontId="12" fillId="0" borderId="5" xfId="0" applyNumberFormat="1" applyFont="1" applyBorder="1" applyAlignment="1" applyProtection="1">
      <alignment horizontal="center" vertical="center"/>
      <protection hidden="1"/>
    </xf>
    <xf numFmtId="180" fontId="12" fillId="0" borderId="12" xfId="0" applyNumberFormat="1" applyFont="1" applyBorder="1" applyAlignment="1" applyProtection="1">
      <alignment horizontal="center" vertical="center"/>
      <protection hidden="1"/>
    </xf>
    <xf numFmtId="180" fontId="12" fillId="0" borderId="82" xfId="0" applyNumberFormat="1" applyFont="1" applyBorder="1" applyAlignment="1" applyProtection="1">
      <alignment vertical="center"/>
      <protection hidden="1"/>
    </xf>
    <xf numFmtId="180" fontId="12" fillId="0" borderId="6" xfId="0" applyNumberFormat="1" applyFont="1" applyBorder="1" applyAlignment="1" applyProtection="1">
      <alignment horizontal="center" vertical="center"/>
      <protection hidden="1"/>
    </xf>
    <xf numFmtId="180" fontId="12" fillId="0" borderId="6" xfId="0" applyNumberFormat="1" applyFont="1" applyBorder="1" applyAlignment="1" applyProtection="1">
      <alignment vertical="center"/>
      <protection hidden="1"/>
    </xf>
    <xf numFmtId="180" fontId="12" fillId="0" borderId="13" xfId="0" applyNumberFormat="1" applyFont="1" applyBorder="1" applyAlignment="1" applyProtection="1">
      <alignment horizontal="center" vertical="center"/>
      <protection hidden="1"/>
    </xf>
    <xf numFmtId="180" fontId="12" fillId="0" borderId="5" xfId="0" applyNumberFormat="1" applyFont="1" applyBorder="1" applyAlignment="1" applyProtection="1">
      <alignment vertical="center"/>
      <protection hidden="1"/>
    </xf>
    <xf numFmtId="180" fontId="12" fillId="0" borderId="4" xfId="0" applyNumberFormat="1" applyFont="1" applyBorder="1" applyAlignment="1" applyProtection="1">
      <alignment horizontal="center" vertical="center"/>
      <protection hidden="1"/>
    </xf>
    <xf numFmtId="180" fontId="12" fillId="0" borderId="4" xfId="0" applyNumberFormat="1" applyFont="1" applyBorder="1" applyAlignment="1" applyProtection="1">
      <alignment vertical="center"/>
      <protection hidden="1"/>
    </xf>
    <xf numFmtId="180" fontId="12" fillId="0" borderId="11" xfId="0" applyNumberFormat="1" applyFont="1" applyBorder="1" applyAlignment="1" applyProtection="1">
      <alignment horizontal="center" vertical="center"/>
      <protection hidden="1"/>
    </xf>
    <xf numFmtId="180" fontId="17" fillId="10" borderId="0" xfId="0" applyNumberFormat="1" applyFont="1" applyFill="1" applyAlignment="1" applyProtection="1">
      <alignment vertical="center"/>
      <protection hidden="1"/>
    </xf>
    <xf numFmtId="180" fontId="16" fillId="10" borderId="0" xfId="0" applyNumberFormat="1" applyFont="1" applyFill="1" applyProtection="1">
      <alignment vertical="center"/>
      <protection hidden="1"/>
    </xf>
    <xf numFmtId="180" fontId="17" fillId="10" borderId="0" xfId="0" applyNumberFormat="1" applyFont="1" applyFill="1" applyProtection="1">
      <alignment vertical="center"/>
      <protection hidden="1"/>
    </xf>
    <xf numFmtId="180" fontId="18" fillId="10" borderId="0" xfId="0" applyNumberFormat="1" applyFont="1" applyFill="1" applyProtection="1">
      <alignment vertical="center"/>
      <protection hidden="1"/>
    </xf>
    <xf numFmtId="180" fontId="12" fillId="3" borderId="39" xfId="0" applyNumberFormat="1" applyFont="1" applyFill="1" applyBorder="1" applyAlignment="1" applyProtection="1">
      <alignment horizontal="center" vertical="center"/>
      <protection hidden="1"/>
    </xf>
    <xf numFmtId="180" fontId="12" fillId="3" borderId="81" xfId="0" applyNumberFormat="1" applyFont="1" applyFill="1" applyBorder="1" applyAlignment="1" applyProtection="1">
      <alignment horizontal="center" vertical="center"/>
      <protection hidden="1"/>
    </xf>
    <xf numFmtId="180" fontId="12" fillId="0" borderId="0" xfId="0" applyNumberFormat="1" applyFont="1" applyFill="1" applyAlignment="1" applyProtection="1">
      <alignment horizontal="center" vertical="center"/>
      <protection hidden="1"/>
    </xf>
    <xf numFmtId="180" fontId="12" fillId="0" borderId="0" xfId="0" applyNumberFormat="1" applyFont="1" applyAlignment="1" applyProtection="1">
      <alignment horizontal="center" vertical="center"/>
      <protection hidden="1"/>
    </xf>
    <xf numFmtId="180" fontId="12" fillId="0" borderId="0" xfId="0" applyNumberFormat="1" applyFont="1" applyFill="1" applyBorder="1" applyAlignment="1" applyProtection="1">
      <alignment horizontal="center" vertical="center"/>
      <protection hidden="1"/>
    </xf>
    <xf numFmtId="180" fontId="12" fillId="0" borderId="21" xfId="0" applyNumberFormat="1" applyFont="1" applyBorder="1" applyAlignment="1" applyProtection="1">
      <alignment horizontal="center" vertical="center"/>
      <protection hidden="1"/>
    </xf>
    <xf numFmtId="180" fontId="12" fillId="0" borderId="25" xfId="0" applyNumberFormat="1" applyFont="1" applyBorder="1" applyAlignment="1" applyProtection="1">
      <alignment horizontal="center" vertical="center"/>
      <protection hidden="1"/>
    </xf>
    <xf numFmtId="180" fontId="12" fillId="0" borderId="66" xfId="0" applyNumberFormat="1" applyFont="1" applyFill="1" applyBorder="1" applyAlignment="1" applyProtection="1">
      <alignment horizontal="center" vertical="center"/>
      <protection hidden="1"/>
    </xf>
    <xf numFmtId="180" fontId="12" fillId="3" borderId="1" xfId="0" applyNumberFormat="1" applyFont="1" applyFill="1" applyBorder="1" applyAlignment="1" applyProtection="1">
      <alignment horizontal="center" vertical="center"/>
      <protection hidden="1"/>
    </xf>
    <xf numFmtId="180" fontId="12" fillId="3" borderId="9" xfId="0" applyNumberFormat="1" applyFont="1" applyFill="1" applyBorder="1" applyAlignment="1" applyProtection="1">
      <alignment horizontal="center" vertical="center"/>
      <protection hidden="1"/>
    </xf>
    <xf numFmtId="180" fontId="12" fillId="3" borderId="2" xfId="1" applyNumberFormat="1" applyFont="1" applyFill="1" applyBorder="1" applyAlignment="1" applyProtection="1">
      <alignment horizontal="center" vertical="center"/>
      <protection hidden="1"/>
    </xf>
    <xf numFmtId="180" fontId="12" fillId="0" borderId="17" xfId="0" applyNumberFormat="1" applyFont="1" applyBorder="1" applyAlignment="1" applyProtection="1">
      <alignment horizontal="center" vertical="center"/>
      <protection hidden="1"/>
    </xf>
    <xf numFmtId="180" fontId="12" fillId="0" borderId="92" xfId="0" applyNumberFormat="1" applyFont="1" applyBorder="1" applyAlignment="1" applyProtection="1">
      <alignment horizontal="center" vertical="center"/>
      <protection hidden="1"/>
    </xf>
    <xf numFmtId="180" fontId="12" fillId="0" borderId="87" xfId="0" applyNumberFormat="1" applyFont="1" applyBorder="1" applyAlignment="1" applyProtection="1">
      <alignment horizontal="center" vertical="center"/>
      <protection hidden="1"/>
    </xf>
    <xf numFmtId="180" fontId="12" fillId="0" borderId="0" xfId="0" applyNumberFormat="1" applyFont="1" applyBorder="1" applyAlignment="1" applyProtection="1">
      <alignment horizontal="center" vertical="center"/>
      <protection hidden="1"/>
    </xf>
    <xf numFmtId="180" fontId="12" fillId="0" borderId="73" xfId="0" applyNumberFormat="1" applyFont="1" applyBorder="1" applyAlignment="1" applyProtection="1">
      <alignment horizontal="center" vertical="center"/>
      <protection hidden="1"/>
    </xf>
    <xf numFmtId="180" fontId="12" fillId="0" borderId="40" xfId="0" applyNumberFormat="1" applyFont="1" applyBorder="1" applyAlignment="1" applyProtection="1">
      <alignment horizontal="center" vertical="center"/>
      <protection hidden="1"/>
    </xf>
    <xf numFmtId="180" fontId="12" fillId="0" borderId="7" xfId="0" applyNumberFormat="1" applyFont="1" applyBorder="1" applyAlignment="1" applyProtection="1">
      <alignment horizontal="center" vertical="center"/>
      <protection hidden="1"/>
    </xf>
    <xf numFmtId="180" fontId="12" fillId="0" borderId="93" xfId="0" applyNumberFormat="1" applyFont="1" applyBorder="1" applyAlignment="1" applyProtection="1">
      <alignment horizontal="center" vertical="center"/>
      <protection hidden="1"/>
    </xf>
    <xf numFmtId="180" fontId="16" fillId="10" borderId="0" xfId="0" applyNumberFormat="1" applyFont="1" applyFill="1" applyAlignment="1" applyProtection="1">
      <alignment vertical="center"/>
      <protection hidden="1"/>
    </xf>
    <xf numFmtId="180" fontId="17" fillId="10" borderId="0" xfId="0" applyNumberFormat="1" applyFont="1" applyFill="1" applyAlignment="1" applyProtection="1">
      <alignment horizontal="right" vertical="center"/>
      <protection hidden="1"/>
    </xf>
    <xf numFmtId="177" fontId="17" fillId="10" borderId="0" xfId="1" applyNumberFormat="1" applyFont="1" applyFill="1" applyBorder="1" applyAlignment="1" applyProtection="1">
      <alignment vertical="center"/>
      <protection hidden="1"/>
    </xf>
    <xf numFmtId="177" fontId="17" fillId="10" borderId="0" xfId="1" applyNumberFormat="1" applyFont="1" applyFill="1" applyBorder="1" applyAlignment="1" applyProtection="1">
      <alignment horizontal="right" vertical="center"/>
      <protection hidden="1"/>
    </xf>
    <xf numFmtId="180" fontId="12" fillId="0" borderId="0" xfId="0" applyNumberFormat="1" applyFont="1" applyBorder="1" applyAlignment="1" applyProtection="1">
      <alignment vertical="center"/>
      <protection hidden="1"/>
    </xf>
    <xf numFmtId="180" fontId="20" fillId="10" borderId="0" xfId="4" applyNumberFormat="1" applyFill="1" applyBorder="1" applyAlignment="1" applyProtection="1">
      <alignment vertical="center"/>
      <protection hidden="1"/>
    </xf>
    <xf numFmtId="180" fontId="12" fillId="0" borderId="53" xfId="1" applyNumberFormat="1" applyFont="1" applyFill="1" applyBorder="1" applyAlignment="1" applyProtection="1">
      <alignment horizontal="center" vertical="center"/>
      <protection hidden="1"/>
    </xf>
    <xf numFmtId="180" fontId="12" fillId="0" borderId="95" xfId="1" applyNumberFormat="1" applyFont="1" applyFill="1" applyBorder="1" applyAlignment="1" applyProtection="1">
      <alignment horizontal="center" vertical="center"/>
      <protection hidden="1"/>
    </xf>
    <xf numFmtId="180" fontId="12" fillId="3" borderId="34" xfId="1" applyNumberFormat="1" applyFont="1" applyFill="1" applyBorder="1" applyAlignment="1" applyProtection="1">
      <alignment horizontal="center" vertical="center"/>
      <protection hidden="1"/>
    </xf>
    <xf numFmtId="180" fontId="12" fillId="3" borderId="33" xfId="1" applyNumberFormat="1" applyFont="1" applyFill="1" applyBorder="1" applyAlignment="1" applyProtection="1">
      <alignment horizontal="center" vertical="center"/>
      <protection hidden="1"/>
    </xf>
    <xf numFmtId="180" fontId="12" fillId="3" borderId="38" xfId="0" applyNumberFormat="1" applyFont="1" applyFill="1" applyBorder="1" applyAlignment="1" applyProtection="1">
      <alignment horizontal="center" vertical="center"/>
      <protection hidden="1"/>
    </xf>
    <xf numFmtId="180" fontId="12" fillId="0" borderId="87" xfId="0" applyNumberFormat="1" applyFont="1" applyBorder="1" applyAlignment="1" applyProtection="1">
      <alignment vertical="center"/>
      <protection hidden="1"/>
    </xf>
    <xf numFmtId="180" fontId="4" fillId="0" borderId="2" xfId="2" applyNumberFormat="1" applyFont="1" applyFill="1" applyBorder="1" applyAlignment="1" applyProtection="1">
      <alignment horizontal="center" vertical="center"/>
      <protection hidden="1"/>
    </xf>
    <xf numFmtId="180" fontId="12" fillId="0" borderId="7" xfId="1" applyNumberFormat="1" applyFont="1" applyFill="1" applyBorder="1" applyAlignment="1" applyProtection="1">
      <alignment horizontal="center" vertical="center"/>
      <protection hidden="1"/>
    </xf>
    <xf numFmtId="180" fontId="12" fillId="0" borderId="96" xfId="1" applyNumberFormat="1" applyFont="1" applyFill="1" applyBorder="1" applyAlignment="1" applyProtection="1">
      <alignment horizontal="center" vertical="center"/>
      <protection hidden="1"/>
    </xf>
    <xf numFmtId="180" fontId="4" fillId="0" borderId="3" xfId="2" applyNumberFormat="1" applyFont="1" applyFill="1" applyBorder="1" applyAlignment="1" applyProtection="1">
      <alignment horizontal="center" vertical="center"/>
      <protection hidden="1"/>
    </xf>
    <xf numFmtId="180" fontId="12" fillId="0" borderId="3" xfId="1" applyNumberFormat="1" applyFont="1" applyFill="1" applyBorder="1" applyAlignment="1" applyProtection="1">
      <alignment horizontal="center" vertical="center"/>
      <protection hidden="1"/>
    </xf>
    <xf numFmtId="180" fontId="12" fillId="0" borderId="31" xfId="1" applyNumberFormat="1" applyFont="1" applyFill="1" applyBorder="1" applyAlignment="1" applyProtection="1">
      <alignment horizontal="center" vertical="center"/>
      <protection hidden="1"/>
    </xf>
    <xf numFmtId="180" fontId="12" fillId="0" borderId="33" xfId="1" applyNumberFormat="1" applyFont="1" applyFill="1" applyBorder="1" applyAlignment="1" applyProtection="1">
      <alignment horizontal="center" vertical="center"/>
      <protection hidden="1"/>
    </xf>
    <xf numFmtId="180" fontId="4" fillId="0" borderId="28" xfId="2" applyNumberFormat="1" applyFont="1" applyFill="1" applyBorder="1" applyAlignment="1" applyProtection="1">
      <alignment horizontal="center" vertical="center"/>
      <protection hidden="1"/>
    </xf>
    <xf numFmtId="180" fontId="12" fillId="0" borderId="5" xfId="1" applyNumberFormat="1" applyFont="1" applyFill="1" applyBorder="1" applyAlignment="1" applyProtection="1">
      <alignment horizontal="center" vertical="center"/>
      <protection hidden="1"/>
    </xf>
    <xf numFmtId="180" fontId="12" fillId="0" borderId="12" xfId="1" applyNumberFormat="1" applyFont="1" applyFill="1" applyBorder="1" applyAlignment="1" applyProtection="1">
      <alignment horizontal="center" vertical="center"/>
      <protection hidden="1"/>
    </xf>
    <xf numFmtId="180" fontId="4" fillId="0" borderId="28" xfId="3" applyNumberFormat="1" applyFont="1" applyFill="1" applyBorder="1" applyAlignment="1" applyProtection="1">
      <alignment horizontal="center" vertical="center"/>
      <protection hidden="1"/>
    </xf>
    <xf numFmtId="180" fontId="12" fillId="0" borderId="10" xfId="1" applyNumberFormat="1" applyFont="1" applyFill="1" applyBorder="1" applyAlignment="1" applyProtection="1">
      <alignment horizontal="center" vertical="center"/>
      <protection hidden="1"/>
    </xf>
    <xf numFmtId="180" fontId="4" fillId="0" borderId="36" xfId="3" applyNumberFormat="1" applyFont="1" applyFill="1" applyBorder="1" applyAlignment="1" applyProtection="1">
      <alignment horizontal="center" vertical="center"/>
      <protection hidden="1"/>
    </xf>
    <xf numFmtId="180" fontId="12" fillId="0" borderId="6" xfId="1" applyNumberFormat="1" applyFont="1" applyFill="1" applyBorder="1" applyAlignment="1" applyProtection="1">
      <alignment horizontal="center" vertical="center"/>
      <protection hidden="1"/>
    </xf>
    <xf numFmtId="180" fontId="12" fillId="0" borderId="13" xfId="1" applyNumberFormat="1" applyFont="1" applyFill="1" applyBorder="1" applyAlignment="1" applyProtection="1">
      <alignment horizontal="center" vertical="center"/>
      <protection hidden="1"/>
    </xf>
    <xf numFmtId="180" fontId="12" fillId="0" borderId="63" xfId="0" applyNumberFormat="1" applyFont="1" applyBorder="1" applyAlignment="1" applyProtection="1">
      <alignment horizontal="center" vertical="center"/>
      <protection hidden="1"/>
    </xf>
    <xf numFmtId="180" fontId="12" fillId="0" borderId="53" xfId="0" applyNumberFormat="1" applyFont="1" applyBorder="1" applyAlignment="1" applyProtection="1">
      <alignment horizontal="center" vertical="center"/>
      <protection hidden="1"/>
    </xf>
    <xf numFmtId="180" fontId="19" fillId="10" borderId="0" xfId="0" applyNumberFormat="1" applyFont="1" applyFill="1" applyBorder="1" applyAlignment="1" applyProtection="1">
      <alignment horizontal="left" vertical="center"/>
      <protection hidden="1"/>
    </xf>
    <xf numFmtId="185" fontId="19" fillId="10" borderId="0" xfId="0" applyNumberFormat="1" applyFont="1" applyFill="1" applyBorder="1" applyAlignment="1" applyProtection="1">
      <alignment horizontal="right" vertical="center"/>
      <protection hidden="1"/>
    </xf>
    <xf numFmtId="180" fontId="18" fillId="10" borderId="0" xfId="0" applyNumberFormat="1" applyFont="1" applyFill="1" applyAlignment="1" applyProtection="1">
      <alignment horizontal="left" vertical="center"/>
      <protection hidden="1"/>
    </xf>
    <xf numFmtId="177" fontId="18" fillId="10" borderId="0" xfId="1" applyNumberFormat="1" applyFont="1" applyFill="1" applyBorder="1" applyAlignment="1" applyProtection="1">
      <alignment horizontal="right"/>
      <protection hidden="1"/>
    </xf>
    <xf numFmtId="180" fontId="16" fillId="10" borderId="0" xfId="0" applyNumberFormat="1" applyFont="1" applyFill="1" applyBorder="1" applyAlignment="1" applyProtection="1">
      <alignment vertical="center"/>
      <protection hidden="1"/>
    </xf>
    <xf numFmtId="180" fontId="4" fillId="0" borderId="66" xfId="3" applyNumberFormat="1" applyFont="1" applyFill="1" applyBorder="1" applyAlignment="1" applyProtection="1">
      <alignment horizontal="center" vertical="center"/>
      <protection hidden="1"/>
    </xf>
    <xf numFmtId="180" fontId="4" fillId="0" borderId="28" xfId="3" applyNumberFormat="1" applyFont="1" applyFill="1" applyBorder="1" applyAlignment="1" applyProtection="1">
      <alignment horizontal="center" vertical="center" shrinkToFit="1"/>
      <protection hidden="1"/>
    </xf>
    <xf numFmtId="180" fontId="4" fillId="0" borderId="84" xfId="3" applyNumberFormat="1" applyFont="1" applyFill="1" applyBorder="1" applyAlignment="1" applyProtection="1">
      <alignment horizontal="center" vertical="center"/>
      <protection hidden="1"/>
    </xf>
    <xf numFmtId="180" fontId="12" fillId="3" borderId="44" xfId="1" applyNumberFormat="1" applyFont="1" applyFill="1" applyBorder="1" applyAlignment="1" applyProtection="1">
      <alignment horizontal="center" vertical="center"/>
      <protection hidden="1"/>
    </xf>
    <xf numFmtId="180" fontId="12" fillId="3" borderId="9" xfId="1" applyNumberFormat="1" applyFont="1" applyFill="1" applyBorder="1" applyAlignment="1" applyProtection="1">
      <alignment horizontal="center" vertical="center"/>
      <protection hidden="1"/>
    </xf>
    <xf numFmtId="180" fontId="12" fillId="0" borderId="2" xfId="1" applyNumberFormat="1" applyFont="1" applyFill="1" applyBorder="1" applyAlignment="1" applyProtection="1">
      <alignment horizontal="center" vertical="center"/>
      <protection hidden="1"/>
    </xf>
    <xf numFmtId="180" fontId="12" fillId="0" borderId="20" xfId="1" applyNumberFormat="1" applyFont="1" applyFill="1" applyBorder="1" applyAlignment="1" applyProtection="1">
      <alignment horizontal="center" vertical="center"/>
      <protection hidden="1"/>
    </xf>
    <xf numFmtId="180" fontId="12" fillId="0" borderId="82" xfId="1" applyNumberFormat="1" applyFont="1" applyFill="1" applyBorder="1" applyAlignment="1" applyProtection="1">
      <alignment horizontal="center" vertical="center"/>
      <protection hidden="1"/>
    </xf>
    <xf numFmtId="180" fontId="12" fillId="3" borderId="82" xfId="1" applyNumberFormat="1" applyFont="1" applyFill="1" applyBorder="1" applyAlignment="1" applyProtection="1">
      <alignment horizontal="center" vertical="center"/>
      <protection hidden="1"/>
    </xf>
    <xf numFmtId="180" fontId="12" fillId="0" borderId="78" xfId="0" applyNumberFormat="1" applyFont="1" applyBorder="1" applyAlignment="1" applyProtection="1">
      <alignment horizontal="center" vertical="center"/>
      <protection hidden="1"/>
    </xf>
    <xf numFmtId="180" fontId="16" fillId="10" borderId="0" xfId="0" applyNumberFormat="1" applyFont="1" applyFill="1" applyAlignment="1" applyProtection="1">
      <alignment vertical="top"/>
      <protection hidden="1"/>
    </xf>
    <xf numFmtId="177" fontId="4" fillId="0" borderId="66" xfId="3" applyNumberFormat="1" applyFont="1" applyFill="1" applyBorder="1" applyAlignment="1" applyProtection="1">
      <alignment horizontal="center" vertical="center"/>
      <protection hidden="1"/>
    </xf>
    <xf numFmtId="177" fontId="4" fillId="0" borderId="28" xfId="3" applyNumberFormat="1" applyFont="1" applyFill="1" applyBorder="1" applyAlignment="1" applyProtection="1">
      <alignment horizontal="center" vertical="center"/>
      <protection hidden="1"/>
    </xf>
    <xf numFmtId="177" fontId="4" fillId="0" borderId="28" xfId="3" applyNumberFormat="1" applyFont="1" applyFill="1" applyBorder="1" applyAlignment="1" applyProtection="1">
      <alignment horizontal="center" vertical="center" shrinkToFit="1"/>
      <protection hidden="1"/>
    </xf>
    <xf numFmtId="177" fontId="4" fillId="0" borderId="36" xfId="3" applyNumberFormat="1" applyFont="1" applyFill="1" applyBorder="1" applyAlignment="1" applyProtection="1">
      <alignment horizontal="center" vertical="center" shrinkToFit="1"/>
      <protection hidden="1"/>
    </xf>
    <xf numFmtId="177" fontId="4" fillId="0" borderId="36" xfId="3" applyNumberFormat="1" applyFont="1" applyFill="1" applyBorder="1" applyAlignment="1" applyProtection="1">
      <alignment horizontal="center" vertical="center"/>
      <protection hidden="1"/>
    </xf>
    <xf numFmtId="177" fontId="12" fillId="0" borderId="34" xfId="1" applyNumberFormat="1" applyFont="1" applyFill="1" applyBorder="1" applyAlignment="1" applyProtection="1">
      <alignment horizontal="center" vertical="center"/>
      <protection hidden="1"/>
    </xf>
    <xf numFmtId="177" fontId="12" fillId="3" borderId="34" xfId="1" applyNumberFormat="1" applyFont="1" applyFill="1" applyBorder="1" applyAlignment="1" applyProtection="1">
      <alignment horizontal="center" vertical="center"/>
      <protection hidden="1"/>
    </xf>
    <xf numFmtId="177" fontId="12" fillId="0" borderId="7" xfId="1" applyNumberFormat="1" applyFont="1" applyFill="1" applyBorder="1" applyAlignment="1" applyProtection="1">
      <alignment horizontal="center" vertical="center"/>
      <protection hidden="1"/>
    </xf>
    <xf numFmtId="177" fontId="12" fillId="0" borderId="31" xfId="1" applyNumberFormat="1" applyFont="1" applyFill="1" applyBorder="1" applyAlignment="1" applyProtection="1">
      <alignment horizontal="center" vertical="center"/>
      <protection hidden="1"/>
    </xf>
    <xf numFmtId="177" fontId="12" fillId="3" borderId="2" xfId="1" applyNumberFormat="1" applyFont="1" applyFill="1" applyBorder="1" applyAlignment="1" applyProtection="1">
      <alignment horizontal="center" vertical="center"/>
      <protection hidden="1"/>
    </xf>
    <xf numFmtId="177" fontId="12" fillId="3" borderId="3" xfId="1" applyNumberFormat="1" applyFont="1" applyFill="1" applyBorder="1" applyAlignment="1" applyProtection="1">
      <alignment horizontal="center" vertical="center"/>
      <protection hidden="1"/>
    </xf>
    <xf numFmtId="177" fontId="12" fillId="3" borderId="6" xfId="1" applyNumberFormat="1" applyFont="1" applyFill="1" applyBorder="1" applyAlignment="1" applyProtection="1">
      <alignment horizontal="center" vertical="center"/>
      <protection hidden="1"/>
    </xf>
    <xf numFmtId="178" fontId="12" fillId="4" borderId="7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77" fontId="12" fillId="0" borderId="33" xfId="1" applyNumberFormat="1" applyFont="1" applyFill="1" applyBorder="1" applyAlignment="1" applyProtection="1">
      <alignment horizontal="center" vertical="center"/>
      <protection hidden="1"/>
    </xf>
    <xf numFmtId="177" fontId="12" fillId="3" borderId="33" xfId="1" applyNumberFormat="1" applyFont="1" applyFill="1" applyBorder="1" applyAlignment="1" applyProtection="1">
      <alignment horizontal="center" vertical="center"/>
      <protection hidden="1"/>
    </xf>
    <xf numFmtId="177" fontId="4" fillId="0" borderId="84" xfId="3" applyNumberFormat="1" applyFont="1" applyFill="1" applyBorder="1" applyAlignment="1" applyProtection="1">
      <alignment horizontal="center" vertical="center"/>
      <protection hidden="1"/>
    </xf>
    <xf numFmtId="177" fontId="12" fillId="3" borderId="82" xfId="1" applyNumberFormat="1" applyFont="1" applyFill="1" applyBorder="1" applyAlignment="1" applyProtection="1">
      <alignment horizontal="center" vertical="center"/>
      <protection hidden="1"/>
    </xf>
    <xf numFmtId="177" fontId="12" fillId="0" borderId="3" xfId="1" applyNumberFormat="1" applyFont="1" applyFill="1" applyBorder="1" applyAlignment="1" applyProtection="1">
      <alignment horizontal="center" vertical="center"/>
      <protection hidden="1"/>
    </xf>
    <xf numFmtId="177" fontId="12" fillId="0" borderId="2" xfId="1" applyNumberFormat="1" applyFont="1" applyFill="1" applyBorder="1" applyAlignment="1" applyProtection="1">
      <alignment horizontal="center" vertical="center"/>
      <protection hidden="1"/>
    </xf>
    <xf numFmtId="177" fontId="12" fillId="0" borderId="20" xfId="1" applyNumberFormat="1" applyFont="1" applyFill="1" applyBorder="1" applyAlignment="1" applyProtection="1">
      <alignment horizontal="center" vertical="center"/>
      <protection hidden="1"/>
    </xf>
    <xf numFmtId="177" fontId="12" fillId="0" borderId="10" xfId="1" applyNumberFormat="1" applyFont="1" applyFill="1" applyBorder="1" applyAlignment="1" applyProtection="1">
      <alignment horizontal="center" vertical="center"/>
      <protection hidden="1"/>
    </xf>
    <xf numFmtId="177" fontId="12" fillId="0" borderId="82" xfId="1" applyNumberFormat="1" applyFont="1" applyFill="1" applyBorder="1" applyAlignment="1" applyProtection="1">
      <alignment horizontal="center" vertical="center"/>
      <protection hidden="1"/>
    </xf>
    <xf numFmtId="177" fontId="12" fillId="0" borderId="86" xfId="1" applyNumberFormat="1" applyFont="1" applyFill="1" applyBorder="1" applyAlignment="1" applyProtection="1">
      <alignment horizontal="center" vertical="center"/>
      <protection hidden="1"/>
    </xf>
    <xf numFmtId="177" fontId="12" fillId="0" borderId="5" xfId="1" applyNumberFormat="1" applyFont="1" applyFill="1" applyBorder="1" applyAlignment="1" applyProtection="1">
      <alignment horizontal="center" vertical="center"/>
      <protection hidden="1"/>
    </xf>
    <xf numFmtId="180" fontId="4" fillId="0" borderId="27" xfId="2" applyNumberFormat="1" applyFont="1" applyFill="1" applyBorder="1" applyAlignment="1" applyProtection="1">
      <alignment horizontal="center" vertical="center"/>
      <protection hidden="1"/>
    </xf>
    <xf numFmtId="180" fontId="4" fillId="0" borderId="29" xfId="3" applyNumberFormat="1" applyFont="1" applyFill="1" applyBorder="1" applyAlignment="1" applyProtection="1">
      <alignment horizontal="center" vertical="center"/>
      <protection hidden="1"/>
    </xf>
    <xf numFmtId="180" fontId="12" fillId="0" borderId="36" xfId="0" applyNumberFormat="1" applyFont="1" applyFill="1" applyBorder="1" applyAlignment="1" applyProtection="1">
      <alignment horizontal="center" vertical="center"/>
      <protection hidden="1"/>
    </xf>
    <xf numFmtId="180" fontId="12" fillId="0" borderId="28" xfId="0" applyNumberFormat="1" applyFont="1" applyFill="1" applyBorder="1" applyAlignment="1" applyProtection="1">
      <alignment horizontal="center" vertical="center"/>
      <protection hidden="1"/>
    </xf>
    <xf numFmtId="180" fontId="4" fillId="0" borderId="66" xfId="2" applyNumberFormat="1" applyFont="1" applyFill="1" applyBorder="1" applyAlignment="1" applyProtection="1">
      <alignment horizontal="center" vertical="center"/>
      <protection hidden="1"/>
    </xf>
    <xf numFmtId="180" fontId="12" fillId="0" borderId="84" xfId="0" applyNumberFormat="1" applyFont="1" applyFill="1" applyBorder="1" applyAlignment="1" applyProtection="1">
      <alignment horizontal="center" vertical="center"/>
      <protection hidden="1"/>
    </xf>
    <xf numFmtId="180" fontId="16" fillId="5" borderId="76" xfId="0" applyNumberFormat="1" applyFont="1" applyFill="1" applyBorder="1" applyAlignment="1" applyProtection="1">
      <alignment vertical="center"/>
      <protection hidden="1"/>
    </xf>
    <xf numFmtId="180" fontId="16" fillId="10" borderId="0" xfId="0" applyNumberFormat="1" applyFont="1" applyFill="1" applyAlignment="1" applyProtection="1">
      <alignment horizontal="right" vertical="center"/>
      <protection hidden="1"/>
    </xf>
    <xf numFmtId="180" fontId="16" fillId="10" borderId="0" xfId="0" applyNumberFormat="1" applyFont="1" applyFill="1" applyAlignment="1" applyProtection="1">
      <alignment horizontal="center" vertical="center"/>
      <protection hidden="1"/>
    </xf>
    <xf numFmtId="180" fontId="18" fillId="10" borderId="0" xfId="0" applyNumberFormat="1" applyFont="1" applyFill="1" applyAlignment="1" applyProtection="1">
      <alignment vertical="center"/>
      <protection hidden="1"/>
    </xf>
    <xf numFmtId="180" fontId="18" fillId="10" borderId="0" xfId="0" applyNumberFormat="1" applyFont="1" applyFill="1" applyAlignment="1" applyProtection="1">
      <alignment horizontal="right" vertical="top"/>
      <protection hidden="1"/>
    </xf>
    <xf numFmtId="180" fontId="12" fillId="5" borderId="35" xfId="0" applyNumberFormat="1" applyFont="1" applyFill="1" applyBorder="1" applyAlignment="1" applyProtection="1">
      <alignment horizontal="right" vertical="center"/>
      <protection hidden="1"/>
    </xf>
    <xf numFmtId="180" fontId="12" fillId="5" borderId="59" xfId="0" applyNumberFormat="1" applyFont="1" applyFill="1" applyBorder="1" applyAlignment="1" applyProtection="1">
      <alignment vertical="center"/>
      <protection hidden="1"/>
    </xf>
    <xf numFmtId="180" fontId="18" fillId="10" borderId="0" xfId="0" applyNumberFormat="1" applyFont="1" applyFill="1" applyAlignment="1" applyProtection="1">
      <alignment vertical="top"/>
      <protection hidden="1"/>
    </xf>
    <xf numFmtId="180" fontId="18" fillId="10" borderId="0" xfId="0" applyNumberFormat="1" applyFont="1" applyFill="1" applyAlignment="1" applyProtection="1">
      <protection hidden="1"/>
    </xf>
    <xf numFmtId="180" fontId="12" fillId="5" borderId="59" xfId="0" applyNumberFormat="1" applyFont="1" applyFill="1" applyBorder="1" applyAlignment="1" applyProtection="1">
      <alignment horizontal="left" vertical="center"/>
      <protection hidden="1"/>
    </xf>
    <xf numFmtId="180" fontId="18" fillId="10" borderId="0" xfId="0" applyNumberFormat="1" applyFont="1" applyFill="1" applyAlignment="1" applyProtection="1">
      <alignment horizontal="left" vertical="top"/>
      <protection hidden="1"/>
    </xf>
    <xf numFmtId="180" fontId="18" fillId="10" borderId="0" xfId="0" applyNumberFormat="1" applyFont="1" applyFill="1" applyAlignment="1" applyProtection="1">
      <alignment horizontal="left"/>
      <protection hidden="1"/>
    </xf>
    <xf numFmtId="0" fontId="12" fillId="5" borderId="35" xfId="0" applyFont="1" applyFill="1" applyBorder="1" applyAlignment="1" applyProtection="1">
      <alignment horizontal="right" vertical="center"/>
      <protection hidden="1"/>
    </xf>
    <xf numFmtId="0" fontId="12" fillId="5" borderId="59" xfId="0" applyFont="1" applyFill="1" applyBorder="1" applyAlignment="1" applyProtection="1">
      <alignment horizontal="left" vertical="center"/>
      <protection hidden="1"/>
    </xf>
    <xf numFmtId="180" fontId="16" fillId="11" borderId="76" xfId="0" applyNumberFormat="1" applyFont="1" applyFill="1" applyBorder="1" applyAlignment="1" applyProtection="1">
      <alignment vertical="center"/>
      <protection locked="0" hidden="1"/>
    </xf>
    <xf numFmtId="180" fontId="16" fillId="10" borderId="99" xfId="0" applyNumberFormat="1" applyFont="1" applyFill="1" applyBorder="1" applyProtection="1">
      <alignment vertical="center"/>
      <protection hidden="1"/>
    </xf>
    <xf numFmtId="180" fontId="16" fillId="10" borderId="99" xfId="0" applyNumberFormat="1" applyFont="1" applyFill="1" applyBorder="1" applyAlignment="1" applyProtection="1">
      <alignment horizontal="center" vertical="center"/>
      <protection hidden="1"/>
    </xf>
    <xf numFmtId="180" fontId="23" fillId="10" borderId="0" xfId="0" applyNumberFormat="1" applyFont="1" applyFill="1" applyAlignment="1" applyProtection="1">
      <alignment horizontal="center" vertical="center"/>
      <protection hidden="1"/>
    </xf>
    <xf numFmtId="180" fontId="22" fillId="10" borderId="0" xfId="0" applyNumberFormat="1" applyFont="1" applyFill="1" applyAlignment="1" applyProtection="1">
      <alignment horizontal="center" vertical="center"/>
      <protection hidden="1"/>
    </xf>
    <xf numFmtId="180" fontId="16" fillId="11" borderId="72" xfId="0" applyNumberFormat="1" applyFont="1" applyFill="1" applyBorder="1" applyAlignment="1" applyProtection="1">
      <alignment horizontal="center" vertical="center"/>
      <protection locked="0" hidden="1"/>
    </xf>
    <xf numFmtId="180" fontId="16" fillId="11" borderId="94" xfId="0" applyNumberFormat="1" applyFont="1" applyFill="1" applyBorder="1" applyAlignment="1" applyProtection="1">
      <alignment horizontal="center" vertical="center"/>
      <protection locked="0" hidden="1"/>
    </xf>
    <xf numFmtId="180" fontId="16" fillId="12" borderId="72" xfId="0" applyNumberFormat="1" applyFont="1" applyFill="1" applyBorder="1" applyAlignment="1" applyProtection="1">
      <alignment vertical="center"/>
      <protection hidden="1"/>
    </xf>
    <xf numFmtId="180" fontId="16" fillId="12" borderId="97" xfId="0" applyNumberFormat="1" applyFont="1" applyFill="1" applyBorder="1" applyAlignment="1" applyProtection="1">
      <alignment vertical="center"/>
      <protection hidden="1"/>
    </xf>
    <xf numFmtId="180" fontId="16" fillId="12" borderId="94" xfId="0" applyNumberFormat="1" applyFont="1" applyFill="1" applyBorder="1" applyAlignment="1" applyProtection="1">
      <alignment vertical="center"/>
      <protection hidden="1"/>
    </xf>
    <xf numFmtId="180" fontId="18" fillId="10" borderId="0" xfId="0" applyNumberFormat="1" applyFont="1" applyFill="1" applyAlignment="1" applyProtection="1">
      <alignment horizontal="right"/>
      <protection hidden="1"/>
    </xf>
    <xf numFmtId="180" fontId="18" fillId="10" borderId="0" xfId="0" applyNumberFormat="1" applyFont="1" applyFill="1" applyAlignment="1" applyProtection="1">
      <alignment horizontal="right" vertical="center"/>
      <protection hidden="1"/>
    </xf>
    <xf numFmtId="180" fontId="18" fillId="10" borderId="0" xfId="0" applyNumberFormat="1" applyFont="1" applyFill="1" applyAlignment="1" applyProtection="1">
      <alignment horizontal="right" vertical="top"/>
      <protection hidden="1"/>
    </xf>
    <xf numFmtId="180" fontId="4" fillId="2" borderId="73" xfId="2" applyNumberFormat="1" applyFont="1" applyFill="1" applyBorder="1" applyAlignment="1" applyProtection="1">
      <alignment vertical="center"/>
      <protection hidden="1"/>
    </xf>
    <xf numFmtId="180" fontId="4" fillId="2" borderId="40" xfId="2" applyNumberFormat="1" applyFont="1" applyFill="1" applyBorder="1" applyAlignment="1" applyProtection="1">
      <alignment vertical="center"/>
      <protection hidden="1"/>
    </xf>
    <xf numFmtId="180" fontId="4" fillId="2" borderId="71" xfId="2" applyNumberFormat="1" applyFont="1" applyFill="1" applyBorder="1" applyAlignment="1" applyProtection="1">
      <alignment vertical="center"/>
      <protection hidden="1"/>
    </xf>
    <xf numFmtId="180" fontId="4" fillId="2" borderId="39" xfId="2" applyNumberFormat="1" applyFont="1" applyFill="1" applyBorder="1" applyAlignment="1" applyProtection="1">
      <alignment vertical="center"/>
      <protection hidden="1"/>
    </xf>
    <xf numFmtId="180" fontId="12" fillId="2" borderId="57" xfId="0" applyNumberFormat="1" applyFont="1" applyFill="1" applyBorder="1" applyAlignment="1" applyProtection="1">
      <alignment horizontal="center" vertical="center"/>
      <protection hidden="1"/>
    </xf>
    <xf numFmtId="180" fontId="12" fillId="2" borderId="41" xfId="0" applyNumberFormat="1" applyFont="1" applyFill="1" applyBorder="1" applyAlignment="1" applyProtection="1">
      <alignment horizontal="center" vertical="center"/>
      <protection hidden="1"/>
    </xf>
    <xf numFmtId="180" fontId="4" fillId="2" borderId="31" xfId="2" applyNumberFormat="1" applyFont="1" applyFill="1" applyBorder="1" applyAlignment="1" applyProtection="1">
      <alignment horizontal="center" vertical="center" textRotation="255"/>
      <protection hidden="1"/>
    </xf>
    <xf numFmtId="180" fontId="4" fillId="2" borderId="8" xfId="2" applyNumberFormat="1" applyFont="1" applyFill="1" applyBorder="1" applyAlignment="1" applyProtection="1">
      <alignment horizontal="center" vertical="center" textRotation="255"/>
      <protection hidden="1"/>
    </xf>
    <xf numFmtId="180" fontId="4" fillId="2" borderId="34" xfId="2" applyNumberFormat="1" applyFont="1" applyFill="1" applyBorder="1" applyAlignment="1" applyProtection="1">
      <alignment vertical="center"/>
      <protection hidden="1"/>
    </xf>
    <xf numFmtId="180" fontId="4" fillId="2" borderId="0" xfId="2" applyNumberFormat="1" applyFont="1" applyFill="1" applyBorder="1" applyAlignment="1" applyProtection="1">
      <alignment vertical="center"/>
      <protection hidden="1"/>
    </xf>
    <xf numFmtId="180" fontId="4" fillId="2" borderId="27" xfId="2" applyNumberFormat="1" applyFont="1" applyFill="1" applyBorder="1" applyAlignment="1" applyProtection="1">
      <alignment vertical="center"/>
      <protection hidden="1"/>
    </xf>
    <xf numFmtId="180" fontId="4" fillId="2" borderId="17" xfId="3" applyNumberFormat="1" applyFont="1" applyFill="1" applyBorder="1" applyAlignment="1" applyProtection="1">
      <alignment vertical="center"/>
      <protection hidden="1"/>
    </xf>
    <xf numFmtId="180" fontId="4" fillId="2" borderId="52" xfId="3" applyNumberFormat="1" applyFont="1" applyFill="1" applyBorder="1" applyAlignment="1" applyProtection="1">
      <alignment vertical="center"/>
      <protection hidden="1"/>
    </xf>
    <xf numFmtId="180" fontId="4" fillId="2" borderId="28" xfId="3" applyNumberFormat="1" applyFont="1" applyFill="1" applyBorder="1" applyAlignment="1" applyProtection="1">
      <alignment vertical="center"/>
      <protection hidden="1"/>
    </xf>
    <xf numFmtId="180" fontId="4" fillId="2" borderId="19" xfId="3" applyNumberFormat="1" applyFont="1" applyFill="1" applyBorder="1" applyAlignment="1" applyProtection="1">
      <alignment vertical="center"/>
      <protection hidden="1"/>
    </xf>
    <xf numFmtId="180" fontId="4" fillId="2" borderId="23" xfId="3" applyNumberFormat="1" applyFont="1" applyFill="1" applyBorder="1" applyAlignment="1" applyProtection="1">
      <alignment vertical="center"/>
      <protection hidden="1"/>
    </xf>
    <xf numFmtId="180" fontId="4" fillId="2" borderId="24" xfId="3" applyNumberFormat="1" applyFont="1" applyFill="1" applyBorder="1" applyAlignment="1" applyProtection="1">
      <alignment vertical="center"/>
      <protection hidden="1"/>
    </xf>
    <xf numFmtId="184" fontId="12" fillId="6" borderId="85" xfId="0" applyNumberFormat="1" applyFont="1" applyFill="1" applyBorder="1" applyAlignment="1" applyProtection="1">
      <alignment horizontal="right" vertical="center"/>
      <protection hidden="1"/>
    </xf>
    <xf numFmtId="184" fontId="12" fillId="6" borderId="83" xfId="0" applyNumberFormat="1" applyFont="1" applyFill="1" applyBorder="1" applyAlignment="1" applyProtection="1">
      <alignment horizontal="right" vertical="center"/>
      <protection hidden="1"/>
    </xf>
    <xf numFmtId="184" fontId="12" fillId="6" borderId="84" xfId="0" applyNumberFormat="1" applyFont="1" applyFill="1" applyBorder="1" applyAlignment="1" applyProtection="1">
      <alignment horizontal="right" vertical="center"/>
      <protection hidden="1"/>
    </xf>
    <xf numFmtId="180" fontId="12" fillId="6" borderId="74" xfId="0" applyNumberFormat="1" applyFont="1" applyFill="1" applyBorder="1" applyAlignment="1" applyProtection="1">
      <alignment horizontal="right" vertical="center"/>
      <protection hidden="1"/>
    </xf>
    <xf numFmtId="180" fontId="12" fillId="6" borderId="52" xfId="0" applyNumberFormat="1" applyFont="1" applyFill="1" applyBorder="1" applyAlignment="1" applyProtection="1">
      <alignment horizontal="right" vertical="center"/>
      <protection hidden="1"/>
    </xf>
    <xf numFmtId="180" fontId="12" fillId="6" borderId="28" xfId="0" applyNumberFormat="1" applyFont="1" applyFill="1" applyBorder="1" applyAlignment="1" applyProtection="1">
      <alignment horizontal="right" vertical="center"/>
      <protection hidden="1"/>
    </xf>
    <xf numFmtId="180" fontId="12" fillId="6" borderId="69" xfId="0" applyNumberFormat="1" applyFont="1" applyFill="1" applyBorder="1" applyAlignment="1" applyProtection="1">
      <alignment horizontal="right" vertical="center"/>
      <protection hidden="1"/>
    </xf>
    <xf numFmtId="180" fontId="12" fillId="6" borderId="67" xfId="0" applyNumberFormat="1" applyFont="1" applyFill="1" applyBorder="1" applyAlignment="1" applyProtection="1">
      <alignment horizontal="right" vertical="center"/>
      <protection hidden="1"/>
    </xf>
    <xf numFmtId="180" fontId="12" fillId="6" borderId="62" xfId="0" applyNumberFormat="1" applyFont="1" applyFill="1" applyBorder="1" applyAlignment="1" applyProtection="1">
      <alignment horizontal="right" vertical="center"/>
      <protection hidden="1"/>
    </xf>
    <xf numFmtId="184" fontId="12" fillId="6" borderId="74" xfId="0" applyNumberFormat="1" applyFont="1" applyFill="1" applyBorder="1" applyAlignment="1" applyProtection="1">
      <alignment horizontal="right" vertical="center"/>
      <protection hidden="1"/>
    </xf>
    <xf numFmtId="184" fontId="12" fillId="6" borderId="52" xfId="0" applyNumberFormat="1" applyFont="1" applyFill="1" applyBorder="1" applyAlignment="1" applyProtection="1">
      <alignment horizontal="right" vertical="center"/>
      <protection hidden="1"/>
    </xf>
    <xf numFmtId="184" fontId="12" fillId="6" borderId="28" xfId="0" applyNumberFormat="1" applyFont="1" applyFill="1" applyBorder="1" applyAlignment="1" applyProtection="1">
      <alignment horizontal="right" vertical="center"/>
      <protection hidden="1"/>
    </xf>
    <xf numFmtId="180" fontId="12" fillId="2" borderId="17" xfId="0" applyNumberFormat="1" applyFont="1" applyFill="1" applyBorder="1" applyAlignment="1" applyProtection="1">
      <alignment vertical="center"/>
      <protection hidden="1"/>
    </xf>
    <xf numFmtId="180" fontId="12" fillId="2" borderId="52" xfId="0" applyNumberFormat="1" applyFont="1" applyFill="1" applyBorder="1" applyAlignment="1" applyProtection="1">
      <alignment vertical="center"/>
      <protection hidden="1"/>
    </xf>
    <xf numFmtId="180" fontId="12" fillId="2" borderId="28" xfId="0" applyNumberFormat="1" applyFont="1" applyFill="1" applyBorder="1" applyAlignment="1" applyProtection="1">
      <alignment vertical="center"/>
      <protection hidden="1"/>
    </xf>
    <xf numFmtId="180" fontId="12" fillId="2" borderId="18" xfId="0" applyNumberFormat="1" applyFont="1" applyFill="1" applyBorder="1" applyAlignment="1" applyProtection="1">
      <alignment vertical="center"/>
      <protection hidden="1"/>
    </xf>
    <xf numFmtId="180" fontId="12" fillId="2" borderId="26" xfId="0" applyNumberFormat="1" applyFont="1" applyFill="1" applyBorder="1" applyAlignment="1" applyProtection="1">
      <alignment vertical="center"/>
      <protection hidden="1"/>
    </xf>
    <xf numFmtId="180" fontId="12" fillId="2" borderId="36" xfId="0" applyNumberFormat="1" applyFont="1" applyFill="1" applyBorder="1" applyAlignment="1" applyProtection="1">
      <alignment vertical="center"/>
      <protection hidden="1"/>
    </xf>
    <xf numFmtId="180" fontId="12" fillId="2" borderId="7" xfId="0" applyNumberFormat="1" applyFont="1" applyFill="1" applyBorder="1" applyAlignment="1" applyProtection="1">
      <alignment horizontal="center" vertical="center" textRotation="255"/>
      <protection hidden="1"/>
    </xf>
    <xf numFmtId="180" fontId="12" fillId="2" borderId="31" xfId="0" applyNumberFormat="1" applyFont="1" applyFill="1" applyBorder="1" applyAlignment="1" applyProtection="1">
      <alignment horizontal="center" vertical="center" textRotation="255"/>
      <protection hidden="1"/>
    </xf>
    <xf numFmtId="180" fontId="12" fillId="2" borderId="64" xfId="0" applyNumberFormat="1" applyFont="1" applyFill="1" applyBorder="1" applyAlignment="1" applyProtection="1">
      <alignment vertical="center"/>
      <protection hidden="1"/>
    </xf>
    <xf numFmtId="180" fontId="12" fillId="2" borderId="65" xfId="0" applyNumberFormat="1" applyFont="1" applyFill="1" applyBorder="1" applyAlignment="1" applyProtection="1">
      <alignment vertical="center"/>
      <protection hidden="1"/>
    </xf>
    <xf numFmtId="180" fontId="12" fillId="2" borderId="66" xfId="0" applyNumberFormat="1" applyFont="1" applyFill="1" applyBorder="1" applyAlignment="1" applyProtection="1">
      <alignment vertical="center"/>
      <protection hidden="1"/>
    </xf>
    <xf numFmtId="180" fontId="12" fillId="2" borderId="19" xfId="0" applyNumberFormat="1" applyFont="1" applyFill="1" applyBorder="1" applyAlignment="1" applyProtection="1">
      <alignment vertical="center"/>
      <protection hidden="1"/>
    </xf>
    <xf numFmtId="180" fontId="12" fillId="2" borderId="23" xfId="0" applyNumberFormat="1" applyFont="1" applyFill="1" applyBorder="1" applyAlignment="1" applyProtection="1">
      <alignment vertical="center"/>
      <protection hidden="1"/>
    </xf>
    <xf numFmtId="180" fontId="12" fillId="2" borderId="24" xfId="0" applyNumberFormat="1" applyFont="1" applyFill="1" applyBorder="1" applyAlignment="1" applyProtection="1">
      <alignment vertical="center"/>
      <protection hidden="1"/>
    </xf>
    <xf numFmtId="0" fontId="12" fillId="2" borderId="44" xfId="0" applyFont="1" applyFill="1" applyBorder="1" applyAlignment="1" applyProtection="1">
      <alignment horizontal="center" vertical="center"/>
      <protection hidden="1"/>
    </xf>
    <xf numFmtId="0" fontId="12" fillId="2" borderId="45" xfId="0" applyFont="1" applyFill="1" applyBorder="1" applyAlignment="1" applyProtection="1">
      <alignment horizontal="center" vertical="center"/>
      <protection hidden="1"/>
    </xf>
    <xf numFmtId="0" fontId="12" fillId="2" borderId="46" xfId="0" applyFont="1" applyFill="1" applyBorder="1" applyAlignment="1" applyProtection="1">
      <alignment horizontal="center" vertical="center"/>
      <protection hidden="1"/>
    </xf>
    <xf numFmtId="0" fontId="12" fillId="2" borderId="47" xfId="0" applyFont="1" applyFill="1" applyBorder="1" applyAlignment="1" applyProtection="1">
      <alignment horizontal="center" vertical="center"/>
      <protection hidden="1"/>
    </xf>
    <xf numFmtId="0" fontId="12" fillId="2" borderId="48" xfId="0" applyFont="1" applyFill="1" applyBorder="1" applyAlignment="1" applyProtection="1">
      <alignment horizontal="center" vertical="center"/>
      <protection hidden="1"/>
    </xf>
    <xf numFmtId="177" fontId="12" fillId="3" borderId="18" xfId="1" applyNumberFormat="1" applyFont="1" applyFill="1" applyBorder="1" applyAlignment="1" applyProtection="1">
      <alignment vertical="center"/>
      <protection hidden="1"/>
    </xf>
    <xf numFmtId="177" fontId="12" fillId="3" borderId="16" xfId="1" applyNumberFormat="1" applyFont="1" applyFill="1" applyBorder="1" applyAlignment="1" applyProtection="1">
      <alignment vertical="center"/>
      <protection hidden="1"/>
    </xf>
    <xf numFmtId="177" fontId="4" fillId="2" borderId="28" xfId="2" applyNumberFormat="1" applyFont="1" applyFill="1" applyBorder="1" applyAlignment="1" applyProtection="1">
      <alignment vertical="center"/>
      <protection hidden="1"/>
    </xf>
    <xf numFmtId="177" fontId="4" fillId="2" borderId="3" xfId="2" applyNumberFormat="1" applyFont="1" applyFill="1" applyBorder="1" applyAlignment="1" applyProtection="1">
      <alignment vertical="center"/>
      <protection hidden="1"/>
    </xf>
    <xf numFmtId="0" fontId="12" fillId="2" borderId="61" xfId="0" applyFont="1" applyFill="1" applyBorder="1" applyAlignment="1" applyProtection="1">
      <alignment horizontal="center" vertical="center"/>
      <protection hidden="1"/>
    </xf>
    <xf numFmtId="0" fontId="12" fillId="2" borderId="41" xfId="0" applyFont="1" applyFill="1" applyBorder="1" applyAlignment="1" applyProtection="1">
      <alignment horizontal="center" vertical="center"/>
      <protection hidden="1"/>
    </xf>
    <xf numFmtId="0" fontId="12" fillId="2" borderId="56" xfId="0" applyFont="1" applyFill="1" applyBorder="1" applyAlignment="1" applyProtection="1">
      <alignment horizontal="center" vertical="center"/>
      <protection hidden="1"/>
    </xf>
    <xf numFmtId="0" fontId="12" fillId="7" borderId="7" xfId="0" applyFont="1" applyFill="1" applyBorder="1" applyAlignment="1" applyProtection="1">
      <alignment horizontal="center" vertical="center" wrapText="1"/>
      <protection hidden="1"/>
    </xf>
    <xf numFmtId="0" fontId="12" fillId="7" borderId="8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12" fillId="2" borderId="9" xfId="0" applyFont="1" applyFill="1" applyBorder="1" applyAlignment="1" applyProtection="1">
      <alignment horizontal="center" vertical="center"/>
      <protection hidden="1"/>
    </xf>
    <xf numFmtId="177" fontId="4" fillId="2" borderId="36" xfId="2" applyNumberFormat="1" applyFont="1" applyFill="1" applyBorder="1" applyAlignment="1" applyProtection="1">
      <alignment vertical="center"/>
      <protection hidden="1"/>
    </xf>
    <xf numFmtId="177" fontId="4" fillId="2" borderId="6" xfId="2" applyNumberFormat="1" applyFont="1" applyFill="1" applyBorder="1" applyAlignment="1" applyProtection="1">
      <alignment vertical="center"/>
      <protection hidden="1"/>
    </xf>
    <xf numFmtId="177" fontId="4" fillId="2" borderId="19" xfId="3" applyNumberFormat="1" applyFont="1" applyFill="1" applyBorder="1" applyAlignment="1" applyProtection="1">
      <alignment vertical="center"/>
      <protection hidden="1"/>
    </xf>
    <xf numFmtId="177" fontId="4" fillId="2" borderId="23" xfId="3" applyNumberFormat="1" applyFont="1" applyFill="1" applyBorder="1" applyAlignment="1" applyProtection="1">
      <alignment vertical="center"/>
      <protection hidden="1"/>
    </xf>
    <xf numFmtId="177" fontId="4" fillId="2" borderId="24" xfId="3" applyNumberFormat="1" applyFont="1" applyFill="1" applyBorder="1" applyAlignment="1" applyProtection="1">
      <alignment vertical="center"/>
      <protection hidden="1"/>
    </xf>
    <xf numFmtId="177" fontId="4" fillId="2" borderId="17" xfId="3" applyNumberFormat="1" applyFont="1" applyFill="1" applyBorder="1" applyAlignment="1" applyProtection="1">
      <alignment vertical="center"/>
      <protection hidden="1"/>
    </xf>
    <xf numFmtId="177" fontId="4" fillId="2" borderId="52" xfId="3" applyNumberFormat="1" applyFont="1" applyFill="1" applyBorder="1" applyAlignment="1" applyProtection="1">
      <alignment vertical="center"/>
      <protection hidden="1"/>
    </xf>
    <xf numFmtId="177" fontId="4" fillId="2" borderId="28" xfId="3" applyNumberFormat="1" applyFont="1" applyFill="1" applyBorder="1" applyAlignment="1" applyProtection="1">
      <alignment vertical="center"/>
      <protection hidden="1"/>
    </xf>
    <xf numFmtId="177" fontId="4" fillId="9" borderId="19" xfId="2" applyNumberFormat="1" applyFont="1" applyFill="1" applyBorder="1" applyAlignment="1" applyProtection="1">
      <alignment horizontal="center" vertical="center"/>
      <protection hidden="1"/>
    </xf>
    <xf numFmtId="177" fontId="4" fillId="9" borderId="23" xfId="2" applyNumberFormat="1" applyFont="1" applyFill="1" applyBorder="1" applyAlignment="1" applyProtection="1">
      <alignment horizontal="center" vertical="center"/>
      <protection hidden="1"/>
    </xf>
    <xf numFmtId="177" fontId="4" fillId="9" borderId="24" xfId="2" applyNumberFormat="1" applyFont="1" applyFill="1" applyBorder="1" applyAlignment="1" applyProtection="1">
      <alignment horizontal="center" vertical="center"/>
      <protection hidden="1"/>
    </xf>
    <xf numFmtId="177" fontId="12" fillId="2" borderId="17" xfId="0" applyNumberFormat="1" applyFont="1" applyFill="1" applyBorder="1" applyAlignment="1" applyProtection="1">
      <alignment vertical="center"/>
      <protection hidden="1"/>
    </xf>
    <xf numFmtId="177" fontId="12" fillId="2" borderId="52" xfId="0" applyNumberFormat="1" applyFont="1" applyFill="1" applyBorder="1" applyAlignment="1" applyProtection="1">
      <alignment vertical="center"/>
      <protection hidden="1"/>
    </xf>
    <xf numFmtId="177" fontId="12" fillId="2" borderId="28" xfId="0" applyNumberFormat="1" applyFont="1" applyFill="1" applyBorder="1" applyAlignment="1" applyProtection="1">
      <alignment vertical="center"/>
      <protection hidden="1"/>
    </xf>
    <xf numFmtId="177" fontId="12" fillId="9" borderId="19" xfId="1" applyNumberFormat="1" applyFont="1" applyFill="1" applyBorder="1" applyAlignment="1" applyProtection="1">
      <alignment horizontal="center" vertical="center"/>
      <protection hidden="1"/>
    </xf>
    <xf numFmtId="177" fontId="12" fillId="9" borderId="23" xfId="1" applyNumberFormat="1" applyFont="1" applyFill="1" applyBorder="1" applyAlignment="1" applyProtection="1">
      <alignment horizontal="center" vertical="center"/>
      <protection hidden="1"/>
    </xf>
    <xf numFmtId="177" fontId="12" fillId="9" borderId="24" xfId="1" applyNumberFormat="1" applyFont="1" applyFill="1" applyBorder="1" applyAlignment="1" applyProtection="1">
      <alignment horizontal="center" vertical="center"/>
      <protection hidden="1"/>
    </xf>
    <xf numFmtId="0" fontId="12" fillId="2" borderId="77" xfId="0" applyFont="1" applyFill="1" applyBorder="1" applyAlignment="1" applyProtection="1">
      <alignment horizontal="center" vertical="center" textRotation="255"/>
      <protection hidden="1"/>
    </xf>
    <xf numFmtId="0" fontId="12" fillId="2" borderId="50" xfId="0" applyFont="1" applyFill="1" applyBorder="1" applyAlignment="1" applyProtection="1">
      <alignment horizontal="center" vertical="center" textRotation="255"/>
      <protection hidden="1"/>
    </xf>
    <xf numFmtId="177" fontId="4" fillId="2" borderId="7" xfId="2" applyNumberFormat="1" applyFont="1" applyFill="1" applyBorder="1" applyAlignment="1" applyProtection="1">
      <alignment horizontal="center" vertical="center" textRotation="255"/>
      <protection hidden="1"/>
    </xf>
    <xf numFmtId="177" fontId="4" fillId="2" borderId="31" xfId="2" applyNumberFormat="1" applyFont="1" applyFill="1" applyBorder="1" applyAlignment="1" applyProtection="1">
      <alignment horizontal="center" vertical="center" textRotation="255"/>
      <protection hidden="1"/>
    </xf>
    <xf numFmtId="177" fontId="4" fillId="2" borderId="8" xfId="2" applyNumberFormat="1" applyFont="1" applyFill="1" applyBorder="1" applyAlignment="1" applyProtection="1">
      <alignment horizontal="center" vertical="center" textRotation="255"/>
      <protection hidden="1"/>
    </xf>
    <xf numFmtId="177" fontId="4" fillId="2" borderId="57" xfId="2" applyNumberFormat="1" applyFont="1" applyFill="1" applyBorder="1" applyAlignment="1" applyProtection="1">
      <alignment vertical="center"/>
      <protection hidden="1"/>
    </xf>
    <xf numFmtId="177" fontId="4" fillId="2" borderId="60" xfId="2" applyNumberFormat="1" applyFont="1" applyFill="1" applyBorder="1" applyAlignment="1" applyProtection="1">
      <alignment vertical="center"/>
      <protection hidden="1"/>
    </xf>
    <xf numFmtId="177" fontId="4" fillId="2" borderId="41" xfId="2" applyNumberFormat="1" applyFont="1" applyFill="1" applyBorder="1" applyAlignment="1" applyProtection="1">
      <alignment vertical="center"/>
      <protection hidden="1"/>
    </xf>
    <xf numFmtId="177" fontId="12" fillId="9" borderId="34" xfId="0" applyNumberFormat="1" applyFont="1" applyFill="1" applyBorder="1" applyAlignment="1" applyProtection="1">
      <alignment horizontal="center" vertical="center"/>
      <protection hidden="1"/>
    </xf>
    <xf numFmtId="177" fontId="12" fillId="9" borderId="0" xfId="0" applyNumberFormat="1" applyFont="1" applyFill="1" applyBorder="1" applyAlignment="1" applyProtection="1">
      <alignment horizontal="center" vertical="center"/>
      <protection hidden="1"/>
    </xf>
    <xf numFmtId="177" fontId="12" fillId="9" borderId="27" xfId="0" applyNumberFormat="1" applyFont="1" applyFill="1" applyBorder="1" applyAlignment="1" applyProtection="1">
      <alignment horizontal="center" vertical="center"/>
      <protection hidden="1"/>
    </xf>
    <xf numFmtId="179" fontId="12" fillId="9" borderId="55" xfId="0" applyNumberFormat="1" applyFont="1" applyFill="1" applyBorder="1" applyAlignment="1" applyProtection="1">
      <alignment horizontal="center" vertical="center"/>
      <protection hidden="1"/>
    </xf>
    <xf numFmtId="179" fontId="12" fillId="9" borderId="39" xfId="0" applyNumberFormat="1" applyFont="1" applyFill="1" applyBorder="1" applyAlignment="1" applyProtection="1">
      <alignment horizontal="center" vertical="center"/>
      <protection hidden="1"/>
    </xf>
    <xf numFmtId="179" fontId="12" fillId="9" borderId="56" xfId="0" applyNumberFormat="1" applyFont="1" applyFill="1" applyBorder="1" applyAlignment="1" applyProtection="1">
      <alignment horizontal="center" vertical="center"/>
      <protection hidden="1"/>
    </xf>
    <xf numFmtId="0" fontId="12" fillId="2" borderId="49" xfId="0" applyFont="1" applyFill="1" applyBorder="1" applyAlignment="1" applyProtection="1">
      <alignment horizontal="center" vertical="center" textRotation="255"/>
      <protection hidden="1"/>
    </xf>
    <xf numFmtId="0" fontId="12" fillId="2" borderId="32" xfId="0" applyFont="1" applyFill="1" applyBorder="1" applyAlignment="1" applyProtection="1">
      <alignment horizontal="center" vertical="center" textRotation="255"/>
      <protection hidden="1"/>
    </xf>
    <xf numFmtId="0" fontId="12" fillId="2" borderId="38" xfId="0" applyFont="1" applyFill="1" applyBorder="1" applyAlignment="1" applyProtection="1">
      <alignment horizontal="center" vertical="center" textRotation="255"/>
      <protection hidden="1"/>
    </xf>
    <xf numFmtId="0" fontId="12" fillId="2" borderId="31" xfId="0" applyFont="1" applyFill="1" applyBorder="1" applyAlignment="1" applyProtection="1">
      <alignment horizontal="center" vertical="center" textRotation="255"/>
      <protection hidden="1"/>
    </xf>
    <xf numFmtId="177" fontId="4" fillId="2" borderId="62" xfId="2" applyNumberFormat="1" applyFont="1" applyFill="1" applyBorder="1" applyAlignment="1" applyProtection="1">
      <alignment vertical="center"/>
      <protection hidden="1"/>
    </xf>
    <xf numFmtId="177" fontId="4" fillId="2" borderId="63" xfId="2" applyNumberFormat="1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center" vertical="center" textRotation="255"/>
      <protection hidden="1"/>
    </xf>
    <xf numFmtId="0" fontId="12" fillId="2" borderId="5" xfId="0" applyFont="1" applyFill="1" applyBorder="1" applyAlignment="1" applyProtection="1">
      <alignment horizontal="center" vertical="center" textRotation="255"/>
      <protection hidden="1"/>
    </xf>
    <xf numFmtId="0" fontId="12" fillId="9" borderId="70" xfId="0" applyFont="1" applyFill="1" applyBorder="1" applyAlignment="1" applyProtection="1">
      <alignment horizontal="center" vertical="center"/>
      <protection hidden="1"/>
    </xf>
    <xf numFmtId="0" fontId="12" fillId="9" borderId="58" xfId="0" applyFont="1" applyFill="1" applyBorder="1" applyAlignment="1" applyProtection="1">
      <alignment horizontal="center" vertical="center"/>
      <protection hidden="1"/>
    </xf>
    <xf numFmtId="0" fontId="12" fillId="9" borderId="59" xfId="0" applyFont="1" applyFill="1" applyBorder="1" applyAlignment="1" applyProtection="1">
      <alignment horizontal="center" vertical="center"/>
      <protection hidden="1"/>
    </xf>
    <xf numFmtId="177" fontId="12" fillId="9" borderId="17" xfId="0" applyNumberFormat="1" applyFont="1" applyFill="1" applyBorder="1" applyAlignment="1" applyProtection="1">
      <alignment vertical="center"/>
      <protection hidden="1"/>
    </xf>
    <xf numFmtId="177" fontId="12" fillId="9" borderId="52" xfId="0" applyNumberFormat="1" applyFont="1" applyFill="1" applyBorder="1" applyAlignment="1" applyProtection="1">
      <alignment vertical="center"/>
      <protection hidden="1"/>
    </xf>
    <xf numFmtId="177" fontId="12" fillId="9" borderId="28" xfId="0" applyNumberFormat="1" applyFont="1" applyFill="1" applyBorder="1" applyAlignment="1" applyProtection="1">
      <alignment vertical="center"/>
      <protection hidden="1"/>
    </xf>
    <xf numFmtId="177" fontId="12" fillId="9" borderId="18" xfId="0" applyNumberFormat="1" applyFont="1" applyFill="1" applyBorder="1" applyAlignment="1" applyProtection="1">
      <alignment vertical="center"/>
      <protection hidden="1"/>
    </xf>
    <xf numFmtId="177" fontId="12" fillId="9" borderId="26" xfId="0" applyNumberFormat="1" applyFont="1" applyFill="1" applyBorder="1" applyAlignment="1" applyProtection="1">
      <alignment vertical="center"/>
      <protection hidden="1"/>
    </xf>
    <xf numFmtId="177" fontId="12" fillId="9" borderId="36" xfId="0" applyNumberFormat="1" applyFont="1" applyFill="1" applyBorder="1" applyAlignment="1" applyProtection="1">
      <alignment vertical="center"/>
      <protection hidden="1"/>
    </xf>
    <xf numFmtId="177" fontId="12" fillId="9" borderId="7" xfId="0" applyNumberFormat="1" applyFont="1" applyFill="1" applyBorder="1" applyAlignment="1" applyProtection="1">
      <alignment horizontal="center" vertical="center"/>
      <protection hidden="1"/>
    </xf>
    <xf numFmtId="177" fontId="12" fillId="9" borderId="8" xfId="0" applyNumberFormat="1" applyFont="1" applyFill="1" applyBorder="1" applyAlignment="1" applyProtection="1">
      <alignment horizontal="center" vertical="center"/>
      <protection hidden="1"/>
    </xf>
    <xf numFmtId="177" fontId="12" fillId="9" borderId="44" xfId="0" applyNumberFormat="1" applyFont="1" applyFill="1" applyBorder="1" applyAlignment="1" applyProtection="1">
      <alignment vertical="center"/>
      <protection hidden="1"/>
    </xf>
    <xf numFmtId="177" fontId="12" fillId="9" borderId="75" xfId="0" applyNumberFormat="1" applyFont="1" applyFill="1" applyBorder="1" applyAlignment="1" applyProtection="1">
      <alignment vertical="center"/>
      <protection hidden="1"/>
    </xf>
    <xf numFmtId="177" fontId="12" fillId="9" borderId="45" xfId="0" applyNumberFormat="1" applyFont="1" applyFill="1" applyBorder="1" applyAlignment="1" applyProtection="1">
      <alignment vertical="center"/>
      <protection hidden="1"/>
    </xf>
    <xf numFmtId="177" fontId="12" fillId="2" borderId="7" xfId="0" applyNumberFormat="1" applyFont="1" applyFill="1" applyBorder="1" applyAlignment="1" applyProtection="1">
      <alignment horizontal="center" vertical="center" textRotation="255"/>
      <protection hidden="1"/>
    </xf>
    <xf numFmtId="177" fontId="12" fillId="2" borderId="31" xfId="0" applyNumberFormat="1" applyFont="1" applyFill="1" applyBorder="1" applyAlignment="1" applyProtection="1">
      <alignment horizontal="center" vertical="center" textRotation="255"/>
      <protection hidden="1"/>
    </xf>
    <xf numFmtId="177" fontId="12" fillId="2" borderId="5" xfId="0" applyNumberFormat="1" applyFont="1" applyFill="1" applyBorder="1" applyAlignment="1" applyProtection="1">
      <alignment horizontal="center" vertical="center" textRotation="255"/>
      <protection hidden="1"/>
    </xf>
    <xf numFmtId="177" fontId="12" fillId="2" borderId="64" xfId="0" applyNumberFormat="1" applyFont="1" applyFill="1" applyBorder="1" applyAlignment="1" applyProtection="1">
      <alignment vertical="center"/>
      <protection hidden="1"/>
    </xf>
    <xf numFmtId="177" fontId="12" fillId="2" borderId="65" xfId="0" applyNumberFormat="1" applyFont="1" applyFill="1" applyBorder="1" applyAlignment="1" applyProtection="1">
      <alignment vertical="center"/>
      <protection hidden="1"/>
    </xf>
    <xf numFmtId="177" fontId="12" fillId="2" borderId="66" xfId="0" applyNumberFormat="1" applyFont="1" applyFill="1" applyBorder="1" applyAlignment="1" applyProtection="1">
      <alignment vertical="center"/>
      <protection hidden="1"/>
    </xf>
    <xf numFmtId="177" fontId="12" fillId="2" borderId="19" xfId="0" applyNumberFormat="1" applyFont="1" applyFill="1" applyBorder="1" applyAlignment="1" applyProtection="1">
      <alignment vertical="center"/>
      <protection hidden="1"/>
    </xf>
    <xf numFmtId="177" fontId="12" fillId="2" borderId="23" xfId="0" applyNumberFormat="1" applyFont="1" applyFill="1" applyBorder="1" applyAlignment="1" applyProtection="1">
      <alignment vertical="center"/>
      <protection hidden="1"/>
    </xf>
    <xf numFmtId="177" fontId="12" fillId="2" borderId="24" xfId="0" applyNumberFormat="1" applyFont="1" applyFill="1" applyBorder="1" applyAlignment="1" applyProtection="1">
      <alignment vertical="center"/>
      <protection hidden="1"/>
    </xf>
    <xf numFmtId="180" fontId="12" fillId="6" borderId="88" xfId="0" applyNumberFormat="1" applyFont="1" applyFill="1" applyBorder="1" applyAlignment="1" applyProtection="1">
      <alignment horizontal="right" vertical="center"/>
      <protection hidden="1"/>
    </xf>
    <xf numFmtId="180" fontId="12" fillId="6" borderId="68" xfId="0" applyNumberFormat="1" applyFont="1" applyFill="1" applyBorder="1" applyAlignment="1" applyProtection="1">
      <alignment horizontal="right" vertical="center"/>
      <protection hidden="1"/>
    </xf>
    <xf numFmtId="180" fontId="12" fillId="6" borderId="29" xfId="0" applyNumberFormat="1" applyFont="1" applyFill="1" applyBorder="1" applyAlignment="1" applyProtection="1">
      <alignment horizontal="right" vertical="center"/>
      <protection hidden="1"/>
    </xf>
    <xf numFmtId="180" fontId="12" fillId="2" borderId="40" xfId="0" applyNumberFormat="1" applyFont="1" applyFill="1" applyBorder="1" applyAlignment="1" applyProtection="1">
      <alignment horizontal="left" vertical="center"/>
      <protection hidden="1"/>
    </xf>
    <xf numFmtId="180" fontId="12" fillId="2" borderId="54" xfId="0" applyNumberFormat="1" applyFont="1" applyFill="1" applyBorder="1" applyAlignment="1" applyProtection="1">
      <alignment horizontal="left" vertical="center"/>
      <protection hidden="1"/>
    </xf>
    <xf numFmtId="180" fontId="12" fillId="2" borderId="22" xfId="0" applyNumberFormat="1" applyFont="1" applyFill="1" applyBorder="1" applyAlignment="1" applyProtection="1">
      <alignment horizontal="left" vertical="center"/>
      <protection hidden="1"/>
    </xf>
    <xf numFmtId="180" fontId="12" fillId="2" borderId="21" xfId="0" applyNumberFormat="1" applyFont="1" applyFill="1" applyBorder="1" applyAlignment="1" applyProtection="1">
      <alignment horizontal="left" vertical="center"/>
      <protection hidden="1"/>
    </xf>
    <xf numFmtId="180" fontId="12" fillId="2" borderId="42" xfId="0" applyNumberFormat="1" applyFont="1" applyFill="1" applyBorder="1" applyAlignment="1" applyProtection="1">
      <alignment horizontal="left" vertical="center"/>
      <protection hidden="1"/>
    </xf>
    <xf numFmtId="180" fontId="12" fillId="2" borderId="1" xfId="0" applyNumberFormat="1" applyFont="1" applyFill="1" applyBorder="1" applyAlignment="1" applyProtection="1">
      <alignment horizontal="left" vertical="center"/>
      <protection hidden="1"/>
    </xf>
    <xf numFmtId="180" fontId="12" fillId="2" borderId="3" xfId="0" applyNumberFormat="1" applyFont="1" applyFill="1" applyBorder="1" applyAlignment="1" applyProtection="1">
      <alignment horizontal="center" vertical="center" textRotation="255" shrinkToFit="1"/>
      <protection hidden="1"/>
    </xf>
    <xf numFmtId="180" fontId="12" fillId="2" borderId="82" xfId="0" applyNumberFormat="1" applyFont="1" applyFill="1" applyBorder="1" applyAlignment="1" applyProtection="1">
      <alignment horizontal="center" vertical="center" textRotation="255" shrinkToFit="1"/>
      <protection hidden="1"/>
    </xf>
    <xf numFmtId="180" fontId="12" fillId="2" borderId="92" xfId="0" applyNumberFormat="1" applyFont="1" applyFill="1" applyBorder="1" applyAlignment="1" applyProtection="1">
      <alignment vertical="center"/>
      <protection hidden="1"/>
    </xf>
    <xf numFmtId="180" fontId="12" fillId="2" borderId="83" xfId="0" applyNumberFormat="1" applyFont="1" applyFill="1" applyBorder="1" applyAlignment="1" applyProtection="1">
      <alignment vertical="center"/>
      <protection hidden="1"/>
    </xf>
    <xf numFmtId="180" fontId="12" fillId="2" borderId="84" xfId="0" applyNumberFormat="1" applyFont="1" applyFill="1" applyBorder="1" applyAlignment="1" applyProtection="1">
      <alignment vertical="center"/>
      <protection hidden="1"/>
    </xf>
    <xf numFmtId="180" fontId="12" fillId="2" borderId="89" xfId="0" applyNumberFormat="1" applyFont="1" applyFill="1" applyBorder="1" applyAlignment="1" applyProtection="1">
      <alignment horizontal="center" vertical="center" textRotation="255"/>
      <protection hidden="1"/>
    </xf>
    <xf numFmtId="180" fontId="12" fillId="2" borderId="90" xfId="0" applyNumberFormat="1" applyFont="1" applyFill="1" applyBorder="1" applyAlignment="1" applyProtection="1">
      <alignment horizontal="center" vertical="center" textRotation="255"/>
      <protection hidden="1"/>
    </xf>
    <xf numFmtId="180" fontId="12" fillId="2" borderId="91" xfId="0" applyNumberFormat="1" applyFont="1" applyFill="1" applyBorder="1" applyAlignment="1" applyProtection="1">
      <alignment horizontal="center" vertical="center" textRotation="255"/>
      <protection hidden="1"/>
    </xf>
    <xf numFmtId="180" fontId="4" fillId="2" borderId="2" xfId="2" applyNumberFormat="1" applyFont="1" applyFill="1" applyBorder="1" applyAlignment="1" applyProtection="1">
      <alignment horizontal="center" vertical="center" textRotation="255"/>
      <protection hidden="1"/>
    </xf>
    <xf numFmtId="180" fontId="4" fillId="2" borderId="3" xfId="2" applyNumberFormat="1" applyFont="1" applyFill="1" applyBorder="1" applyAlignment="1" applyProtection="1">
      <alignment horizontal="center" vertical="center" textRotation="255"/>
      <protection hidden="1"/>
    </xf>
    <xf numFmtId="180" fontId="4" fillId="2" borderId="64" xfId="2" applyNumberFormat="1" applyFont="1" applyFill="1" applyBorder="1" applyAlignment="1" applyProtection="1">
      <alignment vertical="center"/>
      <protection hidden="1"/>
    </xf>
    <xf numFmtId="180" fontId="4" fillId="2" borderId="65" xfId="2" applyNumberFormat="1" applyFont="1" applyFill="1" applyBorder="1" applyAlignment="1" applyProtection="1">
      <alignment vertical="center"/>
      <protection hidden="1"/>
    </xf>
    <xf numFmtId="180" fontId="4" fillId="2" borderId="66" xfId="2" applyNumberFormat="1" applyFont="1" applyFill="1" applyBorder="1" applyAlignment="1" applyProtection="1">
      <alignment vertical="center"/>
      <protection hidden="1"/>
    </xf>
    <xf numFmtId="177" fontId="4" fillId="2" borderId="64" xfId="2" applyNumberFormat="1" applyFont="1" applyFill="1" applyBorder="1" applyAlignment="1" applyProtection="1">
      <alignment vertical="center"/>
      <protection hidden="1"/>
    </xf>
    <xf numFmtId="177" fontId="4" fillId="2" borderId="65" xfId="2" applyNumberFormat="1" applyFont="1" applyFill="1" applyBorder="1" applyAlignment="1" applyProtection="1">
      <alignment vertical="center"/>
      <protection hidden="1"/>
    </xf>
    <xf numFmtId="177" fontId="4" fillId="2" borderId="66" xfId="2" applyNumberFormat="1" applyFont="1" applyFill="1" applyBorder="1" applyAlignment="1" applyProtection="1">
      <alignment vertical="center"/>
      <protection hidden="1"/>
    </xf>
    <xf numFmtId="177" fontId="12" fillId="2" borderId="7" xfId="0" applyNumberFormat="1" applyFont="1" applyFill="1" applyBorder="1" applyAlignment="1" applyProtection="1">
      <alignment horizontal="center" vertical="center" textRotation="255" shrinkToFit="1"/>
      <protection hidden="1"/>
    </xf>
    <xf numFmtId="177" fontId="12" fillId="2" borderId="31" xfId="0" applyNumberFormat="1" applyFont="1" applyFill="1" applyBorder="1" applyAlignment="1" applyProtection="1">
      <alignment horizontal="center" vertical="center" textRotation="255" shrinkToFit="1"/>
      <protection hidden="1"/>
    </xf>
    <xf numFmtId="177" fontId="12" fillId="2" borderId="18" xfId="0" applyNumberFormat="1" applyFont="1" applyFill="1" applyBorder="1" applyAlignment="1" applyProtection="1">
      <alignment vertical="center"/>
      <protection hidden="1"/>
    </xf>
    <xf numFmtId="177" fontId="12" fillId="2" borderId="26" xfId="0" applyNumberFormat="1" applyFont="1" applyFill="1" applyBorder="1" applyAlignment="1" applyProtection="1">
      <alignment vertical="center"/>
      <protection hidden="1"/>
    </xf>
    <xf numFmtId="177" fontId="12" fillId="2" borderId="36" xfId="0" applyNumberFormat="1" applyFont="1" applyFill="1" applyBorder="1" applyAlignment="1" applyProtection="1">
      <alignment vertical="center"/>
      <protection hidden="1"/>
    </xf>
    <xf numFmtId="177" fontId="12" fillId="9" borderId="64" xfId="0" applyNumberFormat="1" applyFont="1" applyFill="1" applyBorder="1" applyAlignment="1" applyProtection="1">
      <alignment vertical="center"/>
      <protection hidden="1"/>
    </xf>
    <xf numFmtId="177" fontId="12" fillId="9" borderId="65" xfId="0" applyNumberFormat="1" applyFont="1" applyFill="1" applyBorder="1" applyAlignment="1" applyProtection="1">
      <alignment vertical="center"/>
      <protection hidden="1"/>
    </xf>
    <xf numFmtId="177" fontId="12" fillId="9" borderId="66" xfId="0" applyNumberFormat="1" applyFont="1" applyFill="1" applyBorder="1" applyAlignment="1" applyProtection="1">
      <alignment vertical="center"/>
      <protection hidden="1"/>
    </xf>
    <xf numFmtId="177" fontId="12" fillId="9" borderId="19" xfId="0" applyNumberFormat="1" applyFont="1" applyFill="1" applyBorder="1" applyAlignment="1" applyProtection="1">
      <alignment vertical="center"/>
      <protection hidden="1"/>
    </xf>
    <xf numFmtId="177" fontId="12" fillId="9" borderId="23" xfId="0" applyNumberFormat="1" applyFont="1" applyFill="1" applyBorder="1" applyAlignment="1" applyProtection="1">
      <alignment vertical="center"/>
      <protection hidden="1"/>
    </xf>
    <xf numFmtId="177" fontId="12" fillId="9" borderId="24" xfId="0" applyNumberFormat="1" applyFont="1" applyFill="1" applyBorder="1" applyAlignment="1" applyProtection="1">
      <alignment vertical="center"/>
      <protection hidden="1"/>
    </xf>
    <xf numFmtId="0" fontId="12" fillId="8" borderId="46" xfId="0" applyFont="1" applyFill="1" applyBorder="1" applyAlignment="1" applyProtection="1">
      <alignment horizontal="center" vertical="center"/>
      <protection locked="0" hidden="1"/>
    </xf>
    <xf numFmtId="0" fontId="12" fillId="8" borderId="47" xfId="0" applyFont="1" applyFill="1" applyBorder="1" applyAlignment="1" applyProtection="1">
      <alignment horizontal="center" vertical="center"/>
      <protection locked="0" hidden="1"/>
    </xf>
    <xf numFmtId="0" fontId="12" fillId="8" borderId="48" xfId="0" applyFont="1" applyFill="1" applyBorder="1" applyAlignment="1" applyProtection="1">
      <alignment horizontal="center" vertical="center"/>
      <protection locked="0" hidden="1"/>
    </xf>
    <xf numFmtId="0" fontId="0" fillId="0" borderId="5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177" fontId="4" fillId="2" borderId="62" xfId="2" applyNumberFormat="1" applyFont="1" applyFill="1" applyBorder="1" applyAlignment="1" applyProtection="1">
      <alignment horizontal="left" vertical="center"/>
      <protection hidden="1"/>
    </xf>
    <xf numFmtId="177" fontId="4" fillId="2" borderId="63" xfId="2" applyNumberFormat="1" applyFont="1" applyFill="1" applyBorder="1" applyAlignment="1" applyProtection="1">
      <alignment horizontal="left" vertical="center"/>
      <protection hidden="1"/>
    </xf>
    <xf numFmtId="177" fontId="4" fillId="2" borderId="28" xfId="2" applyNumberFormat="1" applyFont="1" applyFill="1" applyBorder="1" applyAlignment="1" applyProtection="1">
      <alignment horizontal="left" vertical="center"/>
      <protection hidden="1"/>
    </xf>
    <xf numFmtId="177" fontId="4" fillId="2" borderId="3" xfId="2" applyNumberFormat="1" applyFont="1" applyFill="1" applyBorder="1" applyAlignment="1" applyProtection="1">
      <alignment horizontal="left" vertical="center"/>
      <protection hidden="1"/>
    </xf>
    <xf numFmtId="0" fontId="12" fillId="2" borderId="7" xfId="0" applyFont="1" applyFill="1" applyBorder="1" applyAlignment="1" applyProtection="1">
      <alignment horizontal="center" vertical="center" shrinkToFit="1"/>
      <protection hidden="1"/>
    </xf>
    <xf numFmtId="0" fontId="12" fillId="2" borderId="8" xfId="0" applyFont="1" applyFill="1" applyBorder="1" applyAlignment="1" applyProtection="1">
      <alignment horizontal="center" vertical="center" shrinkToFit="1"/>
      <protection hidden="1"/>
    </xf>
    <xf numFmtId="177" fontId="4" fillId="2" borderId="17" xfId="2" applyNumberFormat="1" applyFont="1" applyFill="1" applyBorder="1" applyAlignment="1" applyProtection="1">
      <alignment horizontal="center" vertical="center"/>
      <protection hidden="1"/>
    </xf>
    <xf numFmtId="177" fontId="4" fillId="2" borderId="52" xfId="2" applyNumberFormat="1" applyFont="1" applyFill="1" applyBorder="1" applyAlignment="1" applyProtection="1">
      <alignment horizontal="center" vertical="center"/>
      <protection hidden="1"/>
    </xf>
    <xf numFmtId="177" fontId="4" fillId="2" borderId="28" xfId="2" applyNumberFormat="1" applyFont="1" applyFill="1" applyBorder="1" applyAlignment="1" applyProtection="1">
      <alignment horizontal="center" vertical="center"/>
      <protection hidden="1"/>
    </xf>
    <xf numFmtId="177" fontId="12" fillId="5" borderId="17" xfId="1" applyNumberFormat="1" applyFont="1" applyFill="1" applyBorder="1" applyAlignment="1" applyProtection="1">
      <alignment horizontal="center" vertical="center"/>
      <protection hidden="1"/>
    </xf>
    <xf numFmtId="177" fontId="12" fillId="5" borderId="28" xfId="1" applyNumberFormat="1" applyFont="1" applyFill="1" applyBorder="1" applyAlignment="1" applyProtection="1">
      <alignment horizontal="center" vertical="center"/>
      <protection hidden="1"/>
    </xf>
    <xf numFmtId="0" fontId="12" fillId="2" borderId="6" xfId="0" applyFont="1" applyFill="1" applyBorder="1" applyAlignment="1" applyProtection="1">
      <alignment horizontal="center" vertical="center" textRotation="255" shrinkToFit="1"/>
      <protection hidden="1"/>
    </xf>
    <xf numFmtId="0" fontId="12" fillId="2" borderId="31" xfId="0" applyFont="1" applyFill="1" applyBorder="1" applyAlignment="1" applyProtection="1">
      <alignment horizontal="center" vertical="center" textRotation="255" shrinkToFit="1"/>
      <protection hidden="1"/>
    </xf>
    <xf numFmtId="177" fontId="4" fillId="2" borderId="18" xfId="2" applyNumberFormat="1" applyFont="1" applyFill="1" applyBorder="1" applyAlignment="1" applyProtection="1">
      <alignment horizontal="center" vertical="center"/>
      <protection hidden="1"/>
    </xf>
    <xf numFmtId="177" fontId="4" fillId="2" borderId="26" xfId="2" applyNumberFormat="1" applyFont="1" applyFill="1" applyBorder="1" applyAlignment="1" applyProtection="1">
      <alignment horizontal="center" vertical="center"/>
      <protection hidden="1"/>
    </xf>
    <xf numFmtId="177" fontId="4" fillId="2" borderId="36" xfId="2" applyNumberFormat="1" applyFont="1" applyFill="1" applyBorder="1" applyAlignment="1" applyProtection="1">
      <alignment horizontal="center" vertical="center"/>
      <protection hidden="1"/>
    </xf>
    <xf numFmtId="177" fontId="12" fillId="5" borderId="18" xfId="1" applyNumberFormat="1" applyFont="1" applyFill="1" applyBorder="1" applyAlignment="1" applyProtection="1">
      <alignment horizontal="center" vertical="center"/>
      <protection hidden="1"/>
    </xf>
    <xf numFmtId="177" fontId="12" fillId="5" borderId="36" xfId="1" applyNumberFormat="1" applyFont="1" applyFill="1" applyBorder="1" applyAlignment="1" applyProtection="1">
      <alignment horizontal="center" vertical="center"/>
      <protection hidden="1"/>
    </xf>
    <xf numFmtId="0" fontId="11" fillId="2" borderId="77" xfId="0" applyFont="1" applyFill="1" applyBorder="1" applyAlignment="1" applyProtection="1">
      <alignment horizontal="center" vertical="center" textRotation="255"/>
      <protection hidden="1"/>
    </xf>
    <xf numFmtId="0" fontId="11" fillId="2" borderId="50" xfId="0" applyFont="1" applyFill="1" applyBorder="1" applyAlignment="1" applyProtection="1">
      <alignment horizontal="center" vertical="center" textRotation="255"/>
      <protection hidden="1"/>
    </xf>
    <xf numFmtId="177" fontId="4" fillId="2" borderId="60" xfId="3" applyNumberFormat="1" applyFont="1" applyFill="1" applyBorder="1" applyAlignment="1" applyProtection="1">
      <alignment horizontal="center" vertical="center" textRotation="255"/>
      <protection hidden="1"/>
    </xf>
    <xf numFmtId="177" fontId="4" fillId="2" borderId="0" xfId="3" applyNumberFormat="1" applyFont="1" applyFill="1" applyBorder="1" applyAlignment="1" applyProtection="1">
      <alignment horizontal="center" vertical="center" textRotation="255"/>
      <protection hidden="1"/>
    </xf>
    <xf numFmtId="177" fontId="4" fillId="2" borderId="2" xfId="2" applyNumberFormat="1" applyFont="1" applyFill="1" applyBorder="1" applyAlignment="1" applyProtection="1">
      <alignment horizontal="center" vertical="center" textRotation="255"/>
      <protection hidden="1"/>
    </xf>
    <xf numFmtId="177" fontId="4" fillId="2" borderId="3" xfId="2" applyNumberFormat="1" applyFont="1" applyFill="1" applyBorder="1" applyAlignment="1" applyProtection="1">
      <alignment horizontal="center" vertical="center" textRotation="255"/>
      <protection hidden="1"/>
    </xf>
    <xf numFmtId="177" fontId="4" fillId="2" borderId="2" xfId="2" applyNumberFormat="1" applyFont="1" applyFill="1" applyBorder="1" applyAlignment="1" applyProtection="1">
      <alignment vertical="center"/>
      <protection hidden="1"/>
    </xf>
    <xf numFmtId="177" fontId="4" fillId="2" borderId="6" xfId="3" applyNumberFormat="1" applyFont="1" applyFill="1" applyBorder="1" applyAlignment="1" applyProtection="1">
      <alignment horizontal="center" vertical="center" textRotation="255"/>
      <protection hidden="1"/>
    </xf>
    <xf numFmtId="177" fontId="4" fillId="2" borderId="31" xfId="3" applyNumberFormat="1" applyFont="1" applyFill="1" applyBorder="1" applyAlignment="1" applyProtection="1">
      <alignment horizontal="center" vertical="center" textRotation="255"/>
      <protection hidden="1"/>
    </xf>
    <xf numFmtId="177" fontId="4" fillId="2" borderId="5" xfId="3" applyNumberFormat="1" applyFont="1" applyFill="1" applyBorder="1" applyAlignment="1" applyProtection="1">
      <alignment horizontal="center" vertical="center" textRotation="255"/>
      <protection hidden="1"/>
    </xf>
    <xf numFmtId="177" fontId="4" fillId="2" borderId="17" xfId="2" applyNumberFormat="1" applyFont="1" applyFill="1" applyBorder="1" applyAlignment="1" applyProtection="1">
      <alignment vertical="center"/>
      <protection hidden="1"/>
    </xf>
    <xf numFmtId="177" fontId="4" fillId="2" borderId="52" xfId="2" applyNumberFormat="1" applyFont="1" applyFill="1" applyBorder="1" applyAlignment="1" applyProtection="1">
      <alignment vertical="center"/>
      <protection hidden="1"/>
    </xf>
    <xf numFmtId="177" fontId="4" fillId="9" borderId="17" xfId="3" applyNumberFormat="1" applyFont="1" applyFill="1" applyBorder="1" applyAlignment="1" applyProtection="1">
      <alignment vertical="center"/>
      <protection hidden="1"/>
    </xf>
    <xf numFmtId="177" fontId="4" fillId="9" borderId="52" xfId="3" applyNumberFormat="1" applyFont="1" applyFill="1" applyBorder="1" applyAlignment="1" applyProtection="1">
      <alignment vertical="center"/>
      <protection hidden="1"/>
    </xf>
    <xf numFmtId="177" fontId="4" fillId="9" borderId="28" xfId="3" applyNumberFormat="1" applyFont="1" applyFill="1" applyBorder="1" applyAlignment="1" applyProtection="1">
      <alignment vertical="center"/>
      <protection hidden="1"/>
    </xf>
    <xf numFmtId="177" fontId="12" fillId="9" borderId="18" xfId="1" applyNumberFormat="1" applyFont="1" applyFill="1" applyBorder="1" applyAlignment="1" applyProtection="1">
      <alignment horizontal="center" vertical="center"/>
      <protection hidden="1"/>
    </xf>
    <xf numFmtId="177" fontId="12" fillId="9" borderId="26" xfId="1" applyNumberFormat="1" applyFont="1" applyFill="1" applyBorder="1" applyAlignment="1" applyProtection="1">
      <alignment horizontal="center" vertical="center"/>
      <protection hidden="1"/>
    </xf>
    <xf numFmtId="177" fontId="12" fillId="9" borderId="36" xfId="1" applyNumberFormat="1" applyFont="1" applyFill="1" applyBorder="1" applyAlignment="1" applyProtection="1">
      <alignment horizontal="center" vertical="center"/>
      <protection hidden="1"/>
    </xf>
    <xf numFmtId="177" fontId="4" fillId="9" borderId="44" xfId="2" applyNumberFormat="1" applyFont="1" applyFill="1" applyBorder="1" applyAlignment="1" applyProtection="1">
      <alignment horizontal="center" vertical="center"/>
      <protection hidden="1"/>
    </xf>
    <xf numFmtId="177" fontId="4" fillId="9" borderId="75" xfId="2" applyNumberFormat="1" applyFont="1" applyFill="1" applyBorder="1" applyAlignment="1" applyProtection="1">
      <alignment horizontal="center" vertical="center"/>
      <protection hidden="1"/>
    </xf>
    <xf numFmtId="177" fontId="4" fillId="9" borderId="45" xfId="2" applyNumberFormat="1" applyFont="1" applyFill="1" applyBorder="1" applyAlignment="1" applyProtection="1">
      <alignment horizontal="center" vertical="center"/>
      <protection hidden="1"/>
    </xf>
    <xf numFmtId="177" fontId="12" fillId="9" borderId="44" xfId="1" applyNumberFormat="1" applyFont="1" applyFill="1" applyBorder="1" applyAlignment="1" applyProtection="1">
      <alignment horizontal="center" vertical="center"/>
      <protection hidden="1"/>
    </xf>
    <xf numFmtId="177" fontId="12" fillId="9" borderId="75" xfId="1" applyNumberFormat="1" applyFont="1" applyFill="1" applyBorder="1" applyAlignment="1" applyProtection="1">
      <alignment horizontal="center" vertical="center"/>
      <protection hidden="1"/>
    </xf>
    <xf numFmtId="177" fontId="12" fillId="9" borderId="45" xfId="1" applyNumberFormat="1" applyFont="1" applyFill="1" applyBorder="1" applyAlignment="1" applyProtection="1">
      <alignment horizontal="center" vertical="center"/>
      <protection hidden="1"/>
    </xf>
    <xf numFmtId="177" fontId="4" fillId="2" borderId="7" xfId="3" applyNumberFormat="1" applyFont="1" applyFill="1" applyBorder="1" applyAlignment="1" applyProtection="1">
      <alignment horizontal="center" vertical="center" textRotation="255"/>
      <protection hidden="1"/>
    </xf>
    <xf numFmtId="177" fontId="4" fillId="2" borderId="64" xfId="3" applyNumberFormat="1" applyFont="1" applyFill="1" applyBorder="1" applyAlignment="1" applyProtection="1">
      <alignment vertical="center"/>
      <protection hidden="1"/>
    </xf>
    <xf numFmtId="177" fontId="4" fillId="2" borderId="65" xfId="3" applyNumberFormat="1" applyFont="1" applyFill="1" applyBorder="1" applyAlignment="1" applyProtection="1">
      <alignment vertical="center"/>
      <protection hidden="1"/>
    </xf>
    <xf numFmtId="177" fontId="4" fillId="2" borderId="66" xfId="3" applyNumberFormat="1" applyFont="1" applyFill="1" applyBorder="1" applyAlignment="1" applyProtection="1">
      <alignment vertical="center"/>
      <protection hidden="1"/>
    </xf>
    <xf numFmtId="177" fontId="4" fillId="9" borderId="18" xfId="3" applyNumberFormat="1" applyFont="1" applyFill="1" applyBorder="1" applyAlignment="1" applyProtection="1">
      <alignment horizontal="center" vertical="center"/>
      <protection hidden="1"/>
    </xf>
    <xf numFmtId="177" fontId="4" fillId="9" borderId="26" xfId="3" applyNumberFormat="1" applyFont="1" applyFill="1" applyBorder="1" applyAlignment="1" applyProtection="1">
      <alignment horizontal="center" vertical="center"/>
      <protection hidden="1"/>
    </xf>
    <xf numFmtId="177" fontId="4" fillId="9" borderId="36" xfId="3" applyNumberFormat="1" applyFont="1" applyFill="1" applyBorder="1" applyAlignment="1" applyProtection="1">
      <alignment horizontal="center" vertical="center"/>
      <protection hidden="1"/>
    </xf>
    <xf numFmtId="177" fontId="12" fillId="9" borderId="70" xfId="0" applyNumberFormat="1" applyFont="1" applyFill="1" applyBorder="1" applyAlignment="1" applyProtection="1">
      <alignment horizontal="center" vertical="center"/>
      <protection hidden="1"/>
    </xf>
    <xf numFmtId="177" fontId="12" fillId="9" borderId="58" xfId="0" applyNumberFormat="1" applyFont="1" applyFill="1" applyBorder="1" applyAlignment="1" applyProtection="1">
      <alignment horizontal="center" vertical="center"/>
      <protection hidden="1"/>
    </xf>
    <xf numFmtId="177" fontId="12" fillId="9" borderId="59" xfId="0" applyNumberFormat="1" applyFont="1" applyFill="1" applyBorder="1" applyAlignment="1" applyProtection="1">
      <alignment horizontal="center" vertical="center"/>
      <protection hidden="1"/>
    </xf>
    <xf numFmtId="177" fontId="4" fillId="9" borderId="19" xfId="3" applyNumberFormat="1" applyFont="1" applyFill="1" applyBorder="1" applyAlignment="1" applyProtection="1">
      <alignment horizontal="center" vertical="center"/>
      <protection hidden="1"/>
    </xf>
    <xf numFmtId="177" fontId="4" fillId="9" borderId="23" xfId="3" applyNumberFormat="1" applyFont="1" applyFill="1" applyBorder="1" applyAlignment="1" applyProtection="1">
      <alignment horizontal="center" vertical="center"/>
      <protection hidden="1"/>
    </xf>
    <xf numFmtId="177" fontId="4" fillId="9" borderId="24" xfId="3" applyNumberFormat="1" applyFont="1" applyFill="1" applyBorder="1" applyAlignment="1" applyProtection="1">
      <alignment horizontal="center" vertical="center"/>
      <protection hidden="1"/>
    </xf>
    <xf numFmtId="177" fontId="12" fillId="9" borderId="4" xfId="1" applyNumberFormat="1" applyFont="1" applyFill="1" applyBorder="1" applyAlignment="1" applyProtection="1">
      <alignment horizontal="center" vertical="center"/>
      <protection hidden="1"/>
    </xf>
    <xf numFmtId="177" fontId="12" fillId="9" borderId="8" xfId="1" applyNumberFormat="1" applyFont="1" applyFill="1" applyBorder="1" applyAlignment="1" applyProtection="1">
      <alignment horizontal="center" vertical="center"/>
      <protection hidden="1"/>
    </xf>
    <xf numFmtId="177" fontId="12" fillId="9" borderId="44" xfId="0" applyNumberFormat="1" applyFont="1" applyFill="1" applyBorder="1" applyAlignment="1" applyProtection="1">
      <alignment horizontal="center" vertical="center"/>
      <protection hidden="1"/>
    </xf>
    <xf numFmtId="177" fontId="12" fillId="9" borderId="75" xfId="0" applyNumberFormat="1" applyFont="1" applyFill="1" applyBorder="1" applyAlignment="1" applyProtection="1">
      <alignment horizontal="center" vertical="center"/>
      <protection hidden="1"/>
    </xf>
    <xf numFmtId="177" fontId="12" fillId="9" borderId="45" xfId="0" applyNumberFormat="1" applyFont="1" applyFill="1" applyBorder="1" applyAlignment="1" applyProtection="1">
      <alignment horizontal="center" vertical="center"/>
      <protection hidden="1"/>
    </xf>
    <xf numFmtId="177" fontId="4" fillId="2" borderId="41" xfId="3" applyNumberFormat="1" applyFont="1" applyFill="1" applyBorder="1" applyAlignment="1" applyProtection="1">
      <alignment horizontal="center" vertical="center" textRotation="255"/>
      <protection hidden="1"/>
    </xf>
    <xf numFmtId="177" fontId="4" fillId="2" borderId="27" xfId="3" applyNumberFormat="1" applyFont="1" applyFill="1" applyBorder="1" applyAlignment="1" applyProtection="1">
      <alignment horizontal="center" vertical="center" textRotation="255"/>
      <protection hidden="1"/>
    </xf>
    <xf numFmtId="177" fontId="4" fillId="2" borderId="56" xfId="3" applyNumberFormat="1" applyFont="1" applyFill="1" applyBorder="1" applyAlignment="1" applyProtection="1">
      <alignment horizontal="center" vertical="center" textRotation="255"/>
      <protection hidden="1"/>
    </xf>
    <xf numFmtId="177" fontId="4" fillId="2" borderId="52" xfId="3" applyNumberFormat="1" applyFont="1" applyFill="1" applyBorder="1" applyAlignment="1" applyProtection="1">
      <alignment vertical="center" shrinkToFit="1"/>
      <protection hidden="1"/>
    </xf>
    <xf numFmtId="177" fontId="4" fillId="2" borderId="28" xfId="3" applyNumberFormat="1" applyFont="1" applyFill="1" applyBorder="1" applyAlignment="1" applyProtection="1">
      <alignment vertical="center" shrinkToFit="1"/>
      <protection hidden="1"/>
    </xf>
    <xf numFmtId="180" fontId="19" fillId="10" borderId="0" xfId="0" applyNumberFormat="1" applyFont="1" applyFill="1" applyBorder="1" applyAlignment="1" applyProtection="1">
      <alignment horizontal="center" vertical="center"/>
      <protection hidden="1"/>
    </xf>
    <xf numFmtId="177" fontId="18" fillId="10" borderId="0" xfId="1" applyNumberFormat="1" applyFont="1" applyFill="1" applyBorder="1" applyAlignment="1" applyProtection="1">
      <alignment horizontal="right" vertical="center"/>
      <protection hidden="1"/>
    </xf>
    <xf numFmtId="180" fontId="21" fillId="10" borderId="0" xfId="4" applyNumberFormat="1" applyFont="1" applyFill="1" applyAlignment="1" applyProtection="1">
      <alignment horizontal="center" vertical="center"/>
      <protection locked="0" hidden="1"/>
    </xf>
    <xf numFmtId="180" fontId="18" fillId="11" borderId="44" xfId="0" applyNumberFormat="1" applyFont="1" applyFill="1" applyBorder="1" applyAlignment="1" applyProtection="1">
      <alignment horizontal="center" vertical="center"/>
      <protection locked="0" hidden="1"/>
    </xf>
    <xf numFmtId="180" fontId="18" fillId="11" borderId="45" xfId="0" applyNumberFormat="1" applyFont="1" applyFill="1" applyBorder="1" applyAlignment="1" applyProtection="1">
      <alignment horizontal="center" vertical="center"/>
      <protection locked="0" hidden="1"/>
    </xf>
    <xf numFmtId="180" fontId="11" fillId="2" borderId="69" xfId="0" applyNumberFormat="1" applyFont="1" applyFill="1" applyBorder="1" applyAlignment="1" applyProtection="1">
      <alignment vertical="center"/>
      <protection hidden="1"/>
    </xf>
    <xf numFmtId="180" fontId="11" fillId="2" borderId="67" xfId="0" applyNumberFormat="1" applyFont="1" applyFill="1" applyBorder="1" applyAlignment="1" applyProtection="1">
      <alignment vertical="center"/>
      <protection hidden="1"/>
    </xf>
    <xf numFmtId="180" fontId="11" fillId="2" borderId="62" xfId="0" applyNumberFormat="1" applyFont="1" applyFill="1" applyBorder="1" applyAlignment="1" applyProtection="1">
      <alignment vertical="center"/>
      <protection hidden="1"/>
    </xf>
    <xf numFmtId="180" fontId="11" fillId="6" borderId="74" xfId="0" applyNumberFormat="1" applyFont="1" applyFill="1" applyBorder="1" applyAlignment="1" applyProtection="1">
      <alignment vertical="center"/>
      <protection hidden="1"/>
    </xf>
    <xf numFmtId="180" fontId="11" fillId="6" borderId="52" xfId="0" applyNumberFormat="1" applyFont="1" applyFill="1" applyBorder="1" applyAlignment="1" applyProtection="1">
      <alignment vertical="center"/>
      <protection hidden="1"/>
    </xf>
    <xf numFmtId="180" fontId="11" fillId="6" borderId="28" xfId="0" applyNumberFormat="1" applyFont="1" applyFill="1" applyBorder="1" applyAlignment="1" applyProtection="1">
      <alignment vertical="center"/>
      <protection hidden="1"/>
    </xf>
    <xf numFmtId="180" fontId="4" fillId="2" borderId="3" xfId="2" applyNumberFormat="1" applyFont="1" applyFill="1" applyBorder="1" applyAlignment="1" applyProtection="1">
      <alignment vertical="center"/>
      <protection hidden="1"/>
    </xf>
    <xf numFmtId="180" fontId="4" fillId="2" borderId="6" xfId="3" applyNumberFormat="1" applyFont="1" applyFill="1" applyBorder="1" applyAlignment="1" applyProtection="1">
      <alignment horizontal="center" vertical="center" textRotation="255"/>
      <protection hidden="1"/>
    </xf>
    <xf numFmtId="180" fontId="4" fillId="2" borderId="31" xfId="3" applyNumberFormat="1" applyFont="1" applyFill="1" applyBorder="1" applyAlignment="1" applyProtection="1">
      <alignment horizontal="center" vertical="center" textRotation="255"/>
      <protection hidden="1"/>
    </xf>
    <xf numFmtId="180" fontId="12" fillId="2" borderId="73" xfId="0" applyNumberFormat="1" applyFont="1" applyFill="1" applyBorder="1" applyAlignment="1" applyProtection="1">
      <alignment vertical="center"/>
      <protection hidden="1"/>
    </xf>
    <xf numFmtId="180" fontId="12" fillId="2" borderId="40" xfId="0" applyNumberFormat="1" applyFont="1" applyFill="1" applyBorder="1" applyAlignment="1" applyProtection="1">
      <alignment vertical="center"/>
      <protection hidden="1"/>
    </xf>
    <xf numFmtId="180" fontId="12" fillId="2" borderId="54" xfId="0" applyNumberFormat="1" applyFont="1" applyFill="1" applyBorder="1" applyAlignment="1" applyProtection="1">
      <alignment vertical="center"/>
      <protection hidden="1"/>
    </xf>
    <xf numFmtId="180" fontId="12" fillId="2" borderId="71" xfId="0" applyNumberFormat="1" applyFont="1" applyFill="1" applyBorder="1" applyAlignment="1" applyProtection="1">
      <alignment vertical="center"/>
      <protection hidden="1"/>
    </xf>
    <xf numFmtId="180" fontId="12" fillId="2" borderId="39" xfId="0" applyNumberFormat="1" applyFont="1" applyFill="1" applyBorder="1" applyAlignment="1" applyProtection="1">
      <alignment vertical="center"/>
      <protection hidden="1"/>
    </xf>
    <xf numFmtId="180" fontId="12" fillId="2" borderId="56" xfId="0" applyNumberFormat="1" applyFont="1" applyFill="1" applyBorder="1" applyAlignment="1" applyProtection="1">
      <alignment vertical="center"/>
      <protection hidden="1"/>
    </xf>
    <xf numFmtId="180" fontId="11" fillId="2" borderId="77" xfId="0" applyNumberFormat="1" applyFont="1" applyFill="1" applyBorder="1" applyAlignment="1" applyProtection="1">
      <alignment horizontal="center" vertical="center" textRotation="255"/>
      <protection hidden="1"/>
    </xf>
    <xf numFmtId="180" fontId="11" fillId="2" borderId="50" xfId="0" applyNumberFormat="1" applyFont="1" applyFill="1" applyBorder="1" applyAlignment="1" applyProtection="1">
      <alignment horizontal="center" vertical="center" textRotation="255"/>
      <protection hidden="1"/>
    </xf>
    <xf numFmtId="180" fontId="4" fillId="2" borderId="17" xfId="2" applyNumberFormat="1" applyFont="1" applyFill="1" applyBorder="1" applyAlignment="1" applyProtection="1">
      <alignment vertical="center"/>
      <protection hidden="1"/>
    </xf>
    <xf numFmtId="180" fontId="4" fillId="2" borderId="52" xfId="2" applyNumberFormat="1" applyFont="1" applyFill="1" applyBorder="1" applyAlignment="1" applyProtection="1">
      <alignment vertical="center"/>
      <protection hidden="1"/>
    </xf>
    <xf numFmtId="180" fontId="4" fillId="2" borderId="28" xfId="2" applyNumberFormat="1" applyFont="1" applyFill="1" applyBorder="1" applyAlignment="1" applyProtection="1">
      <alignment vertical="center"/>
      <protection hidden="1"/>
    </xf>
    <xf numFmtId="180" fontId="4" fillId="2" borderId="26" xfId="3" applyNumberFormat="1" applyFont="1" applyFill="1" applyBorder="1" applyAlignment="1" applyProtection="1">
      <alignment vertical="center"/>
      <protection hidden="1"/>
    </xf>
    <xf numFmtId="180" fontId="4" fillId="2" borderId="36" xfId="3" applyNumberFormat="1" applyFont="1" applyFill="1" applyBorder="1" applyAlignment="1" applyProtection="1">
      <alignment vertical="center"/>
      <protection hidden="1"/>
    </xf>
    <xf numFmtId="180" fontId="4" fillId="2" borderId="60" xfId="3" applyNumberFormat="1" applyFont="1" applyFill="1" applyBorder="1" applyAlignment="1" applyProtection="1">
      <alignment horizontal="center" vertical="center" textRotation="255"/>
      <protection hidden="1"/>
    </xf>
    <xf numFmtId="180" fontId="4" fillId="2" borderId="0" xfId="3" applyNumberFormat="1" applyFont="1" applyFill="1" applyBorder="1" applyAlignment="1" applyProtection="1">
      <alignment horizontal="center" vertical="center" textRotation="255"/>
      <protection hidden="1"/>
    </xf>
    <xf numFmtId="180" fontId="4" fillId="2" borderId="2" xfId="2" applyNumberFormat="1" applyFont="1" applyFill="1" applyBorder="1" applyAlignment="1" applyProtection="1">
      <alignment vertical="center"/>
      <protection hidden="1"/>
    </xf>
    <xf numFmtId="180" fontId="23" fillId="10" borderId="0" xfId="0" applyNumberFormat="1" applyFont="1" applyFill="1" applyAlignment="1" applyProtection="1">
      <alignment horizontal="center" vertical="center" shrinkToFit="1"/>
      <protection hidden="1"/>
    </xf>
    <xf numFmtId="180" fontId="16" fillId="11" borderId="97" xfId="0" applyNumberFormat="1" applyFont="1" applyFill="1" applyBorder="1" applyAlignment="1" applyProtection="1">
      <alignment horizontal="center" vertical="center"/>
      <protection locked="0" hidden="1"/>
    </xf>
    <xf numFmtId="180" fontId="16" fillId="10" borderId="0" xfId="0" applyNumberFormat="1" applyFont="1" applyFill="1" applyBorder="1" applyAlignment="1" applyProtection="1">
      <alignment horizontal="right" vertical="center"/>
      <protection hidden="1"/>
    </xf>
    <xf numFmtId="180" fontId="16" fillId="5" borderId="72" xfId="0" applyNumberFormat="1" applyFont="1" applyFill="1" applyBorder="1" applyAlignment="1" applyProtection="1">
      <alignment vertical="center"/>
      <protection hidden="1"/>
    </xf>
    <xf numFmtId="180" fontId="16" fillId="5" borderId="94" xfId="0" applyNumberFormat="1" applyFont="1" applyFill="1" applyBorder="1" applyAlignment="1" applyProtection="1">
      <alignment vertical="center"/>
      <protection hidden="1"/>
    </xf>
    <xf numFmtId="185" fontId="16" fillId="10" borderId="0" xfId="0" applyNumberFormat="1" applyFont="1" applyFill="1" applyBorder="1" applyAlignment="1" applyProtection="1">
      <alignment horizontal="left" vertical="center"/>
      <protection hidden="1"/>
    </xf>
    <xf numFmtId="0" fontId="12" fillId="2" borderId="57" xfId="0" applyFont="1" applyFill="1" applyBorder="1" applyAlignment="1" applyProtection="1">
      <alignment horizontal="center" vertical="center"/>
      <protection hidden="1"/>
    </xf>
    <xf numFmtId="177" fontId="4" fillId="2" borderId="43" xfId="3" applyNumberFormat="1" applyFont="1" applyFill="1" applyBorder="1" applyAlignment="1" applyProtection="1">
      <alignment horizontal="center" vertical="center" textRotation="255"/>
      <protection hidden="1"/>
    </xf>
    <xf numFmtId="177" fontId="12" fillId="0" borderId="53" xfId="1" applyNumberFormat="1" applyFont="1" applyFill="1" applyBorder="1" applyAlignment="1" applyProtection="1">
      <alignment horizontal="center" vertical="center"/>
      <protection hidden="1"/>
    </xf>
    <xf numFmtId="177" fontId="12" fillId="0" borderId="54" xfId="1" applyNumberFormat="1" applyFont="1" applyFill="1" applyBorder="1" applyAlignment="1" applyProtection="1">
      <alignment horizontal="center" vertical="center"/>
      <protection hidden="1"/>
    </xf>
    <xf numFmtId="177" fontId="12" fillId="0" borderId="98" xfId="1" applyNumberFormat="1" applyFont="1" applyFill="1" applyBorder="1" applyAlignment="1" applyProtection="1">
      <alignment horizontal="center" vertical="center"/>
      <protection hidden="1"/>
    </xf>
    <xf numFmtId="0" fontId="12" fillId="2" borderId="73" xfId="0" applyFont="1" applyFill="1" applyBorder="1" applyAlignment="1" applyProtection="1">
      <alignment vertical="center"/>
      <protection hidden="1"/>
    </xf>
    <xf numFmtId="0" fontId="12" fillId="2" borderId="40" xfId="0" applyFont="1" applyFill="1" applyBorder="1" applyAlignment="1" applyProtection="1">
      <alignment vertical="center"/>
      <protection hidden="1"/>
    </xf>
    <xf numFmtId="0" fontId="12" fillId="2" borderId="54" xfId="0" applyFont="1" applyFill="1" applyBorder="1" applyAlignment="1" applyProtection="1">
      <alignment vertical="center"/>
      <protection hidden="1"/>
    </xf>
    <xf numFmtId="0" fontId="12" fillId="2" borderId="87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12" fillId="2" borderId="27" xfId="0" applyFont="1" applyFill="1" applyBorder="1" applyAlignment="1" applyProtection="1">
      <alignment vertical="center"/>
      <protection hidden="1"/>
    </xf>
    <xf numFmtId="177" fontId="4" fillId="2" borderId="37" xfId="3" applyNumberFormat="1" applyFont="1" applyFill="1" applyBorder="1" applyAlignment="1" applyProtection="1">
      <alignment horizontal="center" vertical="center" textRotation="255"/>
      <protection hidden="1"/>
    </xf>
    <xf numFmtId="177" fontId="4" fillId="2" borderId="83" xfId="3" applyNumberFormat="1" applyFont="1" applyFill="1" applyBorder="1" applyAlignment="1" applyProtection="1">
      <alignment vertical="center"/>
      <protection hidden="1"/>
    </xf>
    <xf numFmtId="177" fontId="4" fillId="2" borderId="84" xfId="3" applyNumberFormat="1" applyFont="1" applyFill="1" applyBorder="1" applyAlignment="1" applyProtection="1">
      <alignment vertical="center"/>
      <protection hidden="1"/>
    </xf>
    <xf numFmtId="0" fontId="11" fillId="2" borderId="51" xfId="0" applyFont="1" applyFill="1" applyBorder="1" applyAlignment="1" applyProtection="1">
      <alignment horizontal="center" vertical="center" textRotation="255"/>
      <protection hidden="1"/>
    </xf>
    <xf numFmtId="177" fontId="12" fillId="5" borderId="52" xfId="1" applyNumberFormat="1" applyFont="1" applyFill="1" applyBorder="1" applyAlignment="1" applyProtection="1">
      <alignment horizontal="center" vertical="center"/>
      <protection hidden="1"/>
    </xf>
    <xf numFmtId="177" fontId="12" fillId="5" borderId="26" xfId="1" applyNumberFormat="1" applyFont="1" applyFill="1" applyBorder="1" applyAlignment="1" applyProtection="1">
      <alignment horizontal="center" vertical="center"/>
      <protection hidden="1"/>
    </xf>
    <xf numFmtId="184" fontId="12" fillId="6" borderId="90" xfId="0" applyNumberFormat="1" applyFont="1" applyFill="1" applyBorder="1" applyAlignment="1" applyProtection="1">
      <alignment horizontal="right" vertical="center"/>
      <protection hidden="1"/>
    </xf>
    <xf numFmtId="184" fontId="12" fillId="6" borderId="3" xfId="0" applyNumberFormat="1" applyFont="1" applyFill="1" applyBorder="1" applyAlignment="1" applyProtection="1">
      <alignment horizontal="right" vertical="center"/>
      <protection hidden="1"/>
    </xf>
    <xf numFmtId="184" fontId="12" fillId="6" borderId="91" xfId="0" applyNumberFormat="1" applyFont="1" applyFill="1" applyBorder="1" applyAlignment="1" applyProtection="1">
      <alignment horizontal="right" vertical="center"/>
      <protection hidden="1"/>
    </xf>
    <xf numFmtId="184" fontId="12" fillId="6" borderId="82" xfId="0" applyNumberFormat="1" applyFont="1" applyFill="1" applyBorder="1" applyAlignment="1" applyProtection="1">
      <alignment horizontal="right" vertical="center"/>
      <protection hidden="1"/>
    </xf>
    <xf numFmtId="180" fontId="11" fillId="6" borderId="90" xfId="0" applyNumberFormat="1" applyFont="1" applyFill="1" applyBorder="1" applyAlignment="1" applyProtection="1">
      <alignment vertical="center"/>
      <protection hidden="1"/>
    </xf>
    <xf numFmtId="180" fontId="11" fillId="6" borderId="3" xfId="0" applyNumberFormat="1" applyFont="1" applyFill="1" applyBorder="1" applyAlignment="1" applyProtection="1">
      <alignment vertical="center"/>
      <protection hidden="1"/>
    </xf>
    <xf numFmtId="180" fontId="12" fillId="6" borderId="90" xfId="0" applyNumberFormat="1" applyFont="1" applyFill="1" applyBorder="1" applyAlignment="1" applyProtection="1">
      <alignment horizontal="right" vertical="center"/>
      <protection hidden="1"/>
    </xf>
    <xf numFmtId="180" fontId="12" fillId="6" borderId="3" xfId="0" applyNumberFormat="1" applyFont="1" applyFill="1" applyBorder="1" applyAlignment="1" applyProtection="1">
      <alignment horizontal="right" vertical="center"/>
      <protection hidden="1"/>
    </xf>
    <xf numFmtId="180" fontId="11" fillId="2" borderId="49" xfId="0" applyNumberFormat="1" applyFont="1" applyFill="1" applyBorder="1" applyAlignment="1" applyProtection="1">
      <alignment vertical="center"/>
      <protection hidden="1"/>
    </xf>
    <xf numFmtId="180" fontId="11" fillId="2" borderId="38" xfId="0" applyNumberFormat="1" applyFont="1" applyFill="1" applyBorder="1" applyAlignment="1" applyProtection="1">
      <alignment vertical="center"/>
      <protection hidden="1"/>
    </xf>
    <xf numFmtId="180" fontId="4" fillId="2" borderId="41" xfId="3" applyNumberFormat="1" applyFont="1" applyFill="1" applyBorder="1" applyAlignment="1" applyProtection="1">
      <alignment horizontal="center" vertical="center" textRotation="255"/>
      <protection hidden="1"/>
    </xf>
    <xf numFmtId="180" fontId="4" fillId="2" borderId="27" xfId="3" applyNumberFormat="1" applyFont="1" applyFill="1" applyBorder="1" applyAlignment="1" applyProtection="1">
      <alignment horizontal="center" vertical="center" textRotation="255"/>
      <protection hidden="1"/>
    </xf>
    <xf numFmtId="180" fontId="4" fillId="2" borderId="43" xfId="3" applyNumberFormat="1" applyFont="1" applyFill="1" applyBorder="1" applyAlignment="1" applyProtection="1">
      <alignment horizontal="center" vertical="center" textRotation="255"/>
      <protection hidden="1"/>
    </xf>
    <xf numFmtId="180" fontId="4" fillId="2" borderId="7" xfId="3" applyNumberFormat="1" applyFont="1" applyFill="1" applyBorder="1" applyAlignment="1" applyProtection="1">
      <alignment horizontal="center" vertical="center" textRotation="255"/>
      <protection hidden="1"/>
    </xf>
    <xf numFmtId="180" fontId="4" fillId="2" borderId="5" xfId="3" applyNumberFormat="1" applyFont="1" applyFill="1" applyBorder="1" applyAlignment="1" applyProtection="1">
      <alignment horizontal="center" vertical="center" textRotation="255"/>
      <protection hidden="1"/>
    </xf>
    <xf numFmtId="180" fontId="4" fillId="2" borderId="64" xfId="3" applyNumberFormat="1" applyFont="1" applyFill="1" applyBorder="1" applyAlignment="1" applyProtection="1">
      <alignment vertical="center"/>
      <protection hidden="1"/>
    </xf>
    <xf numFmtId="180" fontId="4" fillId="2" borderId="65" xfId="3" applyNumberFormat="1" applyFont="1" applyFill="1" applyBorder="1" applyAlignment="1" applyProtection="1">
      <alignment vertical="center"/>
      <protection hidden="1"/>
    </xf>
    <xf numFmtId="180" fontId="4" fillId="2" borderId="66" xfId="3" applyNumberFormat="1" applyFont="1" applyFill="1" applyBorder="1" applyAlignment="1" applyProtection="1">
      <alignment vertical="center"/>
      <protection hidden="1"/>
    </xf>
    <xf numFmtId="180" fontId="4" fillId="2" borderId="37" xfId="3" applyNumberFormat="1" applyFont="1" applyFill="1" applyBorder="1" applyAlignment="1" applyProtection="1">
      <alignment horizontal="center" vertical="center" textRotation="255"/>
      <protection hidden="1"/>
    </xf>
    <xf numFmtId="180" fontId="4" fillId="2" borderId="17" xfId="3" applyNumberFormat="1" applyFont="1" applyFill="1" applyBorder="1" applyAlignment="1" applyProtection="1">
      <alignment vertical="center" shrinkToFit="1"/>
      <protection hidden="1"/>
    </xf>
    <xf numFmtId="180" fontId="4" fillId="2" borderId="52" xfId="3" applyNumberFormat="1" applyFont="1" applyFill="1" applyBorder="1" applyAlignment="1" applyProtection="1">
      <alignment vertical="center" shrinkToFit="1"/>
      <protection hidden="1"/>
    </xf>
    <xf numFmtId="180" fontId="4" fillId="2" borderId="28" xfId="3" applyNumberFormat="1" applyFont="1" applyFill="1" applyBorder="1" applyAlignment="1" applyProtection="1">
      <alignment vertical="center" shrinkToFit="1"/>
      <protection hidden="1"/>
    </xf>
    <xf numFmtId="180" fontId="4" fillId="2" borderId="92" xfId="3" applyNumberFormat="1" applyFont="1" applyFill="1" applyBorder="1" applyAlignment="1" applyProtection="1">
      <alignment vertical="center"/>
      <protection hidden="1"/>
    </xf>
    <xf numFmtId="180" fontId="4" fillId="2" borderId="83" xfId="3" applyNumberFormat="1" applyFont="1" applyFill="1" applyBorder="1" applyAlignment="1" applyProtection="1">
      <alignment vertical="center"/>
      <protection hidden="1"/>
    </xf>
    <xf numFmtId="180" fontId="4" fillId="2" borderId="84" xfId="3" applyNumberFormat="1" applyFont="1" applyFill="1" applyBorder="1" applyAlignment="1" applyProtection="1">
      <alignment vertical="center"/>
      <protection hidden="1"/>
    </xf>
    <xf numFmtId="180" fontId="11" fillId="2" borderId="51" xfId="0" applyNumberFormat="1" applyFont="1" applyFill="1" applyBorder="1" applyAlignment="1" applyProtection="1">
      <alignment horizontal="center" vertical="center" textRotation="255"/>
      <protection hidden="1"/>
    </xf>
    <xf numFmtId="180" fontId="4" fillId="2" borderId="7" xfId="2" applyNumberFormat="1" applyFont="1" applyFill="1" applyBorder="1" applyAlignment="1" applyProtection="1">
      <alignment horizontal="center" vertical="center" textRotation="255"/>
      <protection hidden="1"/>
    </xf>
    <xf numFmtId="180" fontId="4" fillId="2" borderId="5" xfId="2" applyNumberFormat="1" applyFont="1" applyFill="1" applyBorder="1" applyAlignment="1" applyProtection="1">
      <alignment horizontal="center" vertical="center" textRotation="255"/>
      <protection hidden="1"/>
    </xf>
    <xf numFmtId="180" fontId="12" fillId="2" borderId="73" xfId="1" applyNumberFormat="1" applyFont="1" applyFill="1" applyBorder="1" applyAlignment="1" applyProtection="1">
      <alignment horizontal="left" vertical="center"/>
      <protection hidden="1"/>
    </xf>
    <xf numFmtId="180" fontId="12" fillId="2" borderId="40" xfId="1" applyNumberFormat="1" applyFont="1" applyFill="1" applyBorder="1" applyAlignment="1" applyProtection="1">
      <alignment horizontal="left" vertical="center"/>
      <protection hidden="1"/>
    </xf>
    <xf numFmtId="180" fontId="12" fillId="2" borderId="54" xfId="1" applyNumberFormat="1" applyFont="1" applyFill="1" applyBorder="1" applyAlignment="1" applyProtection="1">
      <alignment horizontal="left" vertical="center"/>
      <protection hidden="1"/>
    </xf>
    <xf numFmtId="180" fontId="12" fillId="2" borderId="71" xfId="1" applyNumberFormat="1" applyFont="1" applyFill="1" applyBorder="1" applyAlignment="1" applyProtection="1">
      <alignment horizontal="left" vertical="center"/>
      <protection hidden="1"/>
    </xf>
    <xf numFmtId="180" fontId="12" fillId="2" borderId="39" xfId="1" applyNumberFormat="1" applyFont="1" applyFill="1" applyBorder="1" applyAlignment="1" applyProtection="1">
      <alignment horizontal="left" vertical="center"/>
      <protection hidden="1"/>
    </xf>
    <xf numFmtId="180" fontId="12" fillId="2" borderId="56" xfId="1" applyNumberFormat="1" applyFont="1" applyFill="1" applyBorder="1" applyAlignment="1" applyProtection="1">
      <alignment horizontal="left" vertical="center"/>
      <protection hidden="1"/>
    </xf>
    <xf numFmtId="177" fontId="12" fillId="9" borderId="35" xfId="0" applyNumberFormat="1" applyFont="1" applyFill="1" applyBorder="1" applyAlignment="1" applyProtection="1">
      <alignment horizontal="center" vertical="center"/>
      <protection hidden="1"/>
    </xf>
    <xf numFmtId="177" fontId="4" fillId="9" borderId="17" xfId="2" applyNumberFormat="1" applyFont="1" applyFill="1" applyBorder="1" applyAlignment="1" applyProtection="1">
      <alignment vertical="center"/>
      <protection hidden="1"/>
    </xf>
    <xf numFmtId="177" fontId="4" fillId="9" borderId="52" xfId="2" applyNumberFormat="1" applyFont="1" applyFill="1" applyBorder="1" applyAlignment="1" applyProtection="1">
      <alignment vertical="center"/>
      <protection hidden="1"/>
    </xf>
    <xf numFmtId="177" fontId="4" fillId="9" borderId="28" xfId="2" applyNumberFormat="1" applyFont="1" applyFill="1" applyBorder="1" applyAlignment="1" applyProtection="1">
      <alignment vertical="center"/>
      <protection hidden="1"/>
    </xf>
    <xf numFmtId="177" fontId="4" fillId="9" borderId="17" xfId="2" applyNumberFormat="1" applyFont="1" applyFill="1" applyBorder="1" applyAlignment="1" applyProtection="1">
      <alignment horizontal="center" vertical="center"/>
      <protection hidden="1"/>
    </xf>
    <xf numFmtId="177" fontId="4" fillId="9" borderId="52" xfId="2" applyNumberFormat="1" applyFont="1" applyFill="1" applyBorder="1" applyAlignment="1" applyProtection="1">
      <alignment horizontal="center" vertical="center"/>
      <protection hidden="1"/>
    </xf>
    <xf numFmtId="177" fontId="4" fillId="9" borderId="28" xfId="2" applyNumberFormat="1" applyFont="1" applyFill="1" applyBorder="1" applyAlignment="1" applyProtection="1">
      <alignment horizontal="center" vertical="center"/>
      <protection hidden="1"/>
    </xf>
    <xf numFmtId="177" fontId="12" fillId="9" borderId="68" xfId="1" applyNumberFormat="1" applyFont="1" applyFill="1" applyBorder="1" applyAlignment="1" applyProtection="1">
      <alignment horizontal="center" vertical="center"/>
      <protection hidden="1"/>
    </xf>
    <xf numFmtId="177" fontId="12" fillId="9" borderId="29" xfId="1" applyNumberFormat="1" applyFont="1" applyFill="1" applyBorder="1" applyAlignment="1" applyProtection="1">
      <alignment horizontal="center" vertical="center"/>
      <protection hidden="1"/>
    </xf>
    <xf numFmtId="177" fontId="4" fillId="2" borderId="6" xfId="2" applyNumberFormat="1" applyFont="1" applyFill="1" applyBorder="1" applyAlignment="1" applyProtection="1">
      <alignment horizontal="center" vertical="center" textRotation="255"/>
      <protection hidden="1"/>
    </xf>
    <xf numFmtId="177" fontId="4" fillId="2" borderId="5" xfId="2" applyNumberFormat="1" applyFont="1" applyFill="1" applyBorder="1" applyAlignment="1" applyProtection="1">
      <alignment horizontal="center" vertical="center" textRotation="255"/>
      <protection hidden="1"/>
    </xf>
    <xf numFmtId="177" fontId="4" fillId="2" borderId="26" xfId="2" applyNumberFormat="1" applyFont="1" applyFill="1" applyBorder="1" applyAlignment="1" applyProtection="1">
      <alignment vertical="center"/>
      <protection hidden="1"/>
    </xf>
    <xf numFmtId="177" fontId="12" fillId="9" borderId="52" xfId="1" applyNumberFormat="1" applyFont="1" applyFill="1" applyBorder="1" applyAlignment="1" applyProtection="1">
      <alignment horizontal="center" vertical="center"/>
      <protection hidden="1"/>
    </xf>
    <xf numFmtId="177" fontId="12" fillId="9" borderId="28" xfId="1" applyNumberFormat="1" applyFont="1" applyFill="1" applyBorder="1" applyAlignment="1" applyProtection="1">
      <alignment horizontal="center" vertical="center"/>
      <protection hidden="1"/>
    </xf>
    <xf numFmtId="0" fontId="12" fillId="2" borderId="51" xfId="0" applyFont="1" applyFill="1" applyBorder="1" applyAlignment="1" applyProtection="1">
      <alignment horizontal="center" vertical="center" textRotation="255"/>
      <protection hidden="1"/>
    </xf>
    <xf numFmtId="177" fontId="4" fillId="2" borderId="38" xfId="2" applyNumberFormat="1" applyFont="1" applyFill="1" applyBorder="1" applyAlignment="1" applyProtection="1">
      <alignment horizontal="center" vertical="center" textRotation="255"/>
      <protection hidden="1"/>
    </xf>
    <xf numFmtId="177" fontId="4" fillId="2" borderId="67" xfId="2" applyNumberFormat="1" applyFont="1" applyFill="1" applyBorder="1" applyAlignment="1" applyProtection="1">
      <alignment vertical="center"/>
      <protection hidden="1"/>
    </xf>
    <xf numFmtId="0" fontId="12" fillId="6" borderId="46" xfId="0" applyFont="1" applyFill="1" applyBorder="1" applyAlignment="1" applyProtection="1">
      <alignment horizontal="center" vertical="center"/>
    </xf>
    <xf numFmtId="0" fontId="12" fillId="6" borderId="47" xfId="0" applyFont="1" applyFill="1" applyBorder="1" applyAlignment="1" applyProtection="1">
      <alignment horizontal="center" vertical="center"/>
    </xf>
    <xf numFmtId="0" fontId="12" fillId="6" borderId="48" xfId="0" applyFont="1" applyFill="1" applyBorder="1" applyAlignment="1" applyProtection="1">
      <alignment horizontal="center" vertical="center"/>
    </xf>
    <xf numFmtId="0" fontId="12" fillId="2" borderId="77" xfId="0" applyFont="1" applyFill="1" applyBorder="1" applyAlignment="1" applyProtection="1">
      <alignment horizontal="center" vertical="center"/>
      <protection hidden="1"/>
    </xf>
    <xf numFmtId="0" fontId="12" fillId="2" borderId="32" xfId="0" applyFont="1" applyFill="1" applyBorder="1" applyAlignment="1" applyProtection="1">
      <alignment horizontal="center" vertical="center"/>
      <protection hidden="1"/>
    </xf>
    <xf numFmtId="0" fontId="15" fillId="2" borderId="7" xfId="0" applyFont="1" applyFill="1" applyBorder="1" applyAlignment="1" applyProtection="1">
      <alignment horizontal="center" vertical="center" wrapText="1"/>
      <protection hidden="1"/>
    </xf>
    <xf numFmtId="0" fontId="15" fillId="2" borderId="8" xfId="0" applyFont="1" applyFill="1" applyBorder="1" applyAlignment="1" applyProtection="1">
      <alignment horizontal="center" vertical="center" wrapText="1"/>
      <protection hidden="1"/>
    </xf>
    <xf numFmtId="0" fontId="12" fillId="2" borderId="7" xfId="0" applyFont="1" applyFill="1" applyBorder="1" applyAlignment="1" applyProtection="1">
      <alignment horizontal="center" vertical="center" wrapText="1"/>
      <protection hidden="1"/>
    </xf>
    <xf numFmtId="0" fontId="12" fillId="2" borderId="8" xfId="0" applyFont="1" applyFill="1" applyBorder="1" applyAlignment="1" applyProtection="1">
      <alignment horizontal="center" vertical="center" wrapText="1"/>
      <protection hidden="1"/>
    </xf>
  </cellXfs>
  <cellStyles count="5">
    <cellStyle name="ハイパーリンク" xfId="4" builtinId="8"/>
    <cellStyle name="桁区切り" xfId="1" builtinId="6"/>
    <cellStyle name="桁区切り 2" xfId="2"/>
    <cellStyle name="標準" xfId="0" builtinId="0"/>
    <cellStyle name="標準_DS日次売上報告案0505_コピーDSお花茶屋日次・月次報告 (2)_コピーDSお花茶屋日次・月次報告 (2)" xfId="3"/>
  </cellStyles>
  <dxfs count="1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/>
      </font>
      <fill>
        <patternFill>
          <bgColor theme="2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7"/>
  <sheetViews>
    <sheetView zoomScaleNormal="100" workbookViewId="0">
      <selection activeCell="A3" sqref="A3:I4"/>
    </sheetView>
  </sheetViews>
  <sheetFormatPr defaultRowHeight="13.5"/>
  <cols>
    <col min="1" max="2" width="3.125" style="190" customWidth="1"/>
    <col min="3" max="4" width="3.125" style="191" customWidth="1"/>
    <col min="5" max="5" width="5.875" style="191" customWidth="1"/>
    <col min="6" max="7" width="9" style="191" customWidth="1"/>
    <col min="8" max="8" width="4.375" style="194" customWidth="1"/>
    <col min="9" max="10" width="9" style="191" customWidth="1"/>
    <col min="11" max="19" width="9" style="191"/>
    <col min="20" max="44" width="9" style="192"/>
    <col min="45" max="16384" width="9" style="190"/>
  </cols>
  <sheetData>
    <row r="1" spans="1:14">
      <c r="A1" s="189" t="s">
        <v>180</v>
      </c>
    </row>
    <row r="2" spans="1:14" ht="13.5" customHeight="1" thickBot="1">
      <c r="D2" s="359" t="s">
        <v>247</v>
      </c>
      <c r="E2" s="360"/>
      <c r="F2" s="195">
        <v>10.54</v>
      </c>
      <c r="G2" s="333">
        <v>30</v>
      </c>
      <c r="H2" s="334" t="s">
        <v>342</v>
      </c>
      <c r="I2" s="193"/>
    </row>
    <row r="3" spans="1:14" ht="13.5" customHeight="1">
      <c r="A3" s="355" t="s">
        <v>248</v>
      </c>
      <c r="B3" s="356"/>
      <c r="C3" s="356"/>
      <c r="D3" s="356"/>
      <c r="E3" s="356"/>
      <c r="F3" s="356"/>
      <c r="G3" s="356"/>
      <c r="H3" s="356"/>
      <c r="I3" s="356"/>
      <c r="J3" s="196" t="s">
        <v>242</v>
      </c>
      <c r="K3" s="196" t="s">
        <v>243</v>
      </c>
      <c r="L3" s="196" t="s">
        <v>244</v>
      </c>
      <c r="M3" s="196" t="s">
        <v>245</v>
      </c>
      <c r="N3" s="197" t="s">
        <v>246</v>
      </c>
    </row>
    <row r="4" spans="1:14" ht="13.5" customHeight="1">
      <c r="A4" s="357"/>
      <c r="B4" s="358"/>
      <c r="C4" s="358"/>
      <c r="D4" s="358"/>
      <c r="E4" s="358"/>
      <c r="F4" s="358"/>
      <c r="G4" s="358"/>
      <c r="H4" s="358"/>
      <c r="I4" s="358"/>
      <c r="J4" s="198">
        <v>557</v>
      </c>
      <c r="K4" s="233">
        <v>625</v>
      </c>
      <c r="L4" s="233">
        <v>695</v>
      </c>
      <c r="M4" s="233">
        <v>763</v>
      </c>
      <c r="N4" s="234">
        <v>829</v>
      </c>
    </row>
    <row r="5" spans="1:14" ht="13.5" customHeight="1">
      <c r="A5" s="207" t="s">
        <v>190</v>
      </c>
      <c r="B5" s="361" t="s">
        <v>191</v>
      </c>
      <c r="C5" s="363" t="s">
        <v>141</v>
      </c>
      <c r="D5" s="364"/>
      <c r="E5" s="364"/>
      <c r="F5" s="364"/>
      <c r="G5" s="365"/>
      <c r="H5" s="322">
        <v>1</v>
      </c>
      <c r="I5" s="199">
        <v>36</v>
      </c>
      <c r="J5" s="211">
        <f>SUM(H5*I5)</f>
        <v>36</v>
      </c>
      <c r="K5" s="212"/>
      <c r="L5" s="212"/>
      <c r="M5" s="212"/>
      <c r="N5" s="213"/>
    </row>
    <row r="6" spans="1:14" ht="13.5" customHeight="1">
      <c r="A6" s="207"/>
      <c r="B6" s="361"/>
      <c r="C6" s="366" t="s">
        <v>27</v>
      </c>
      <c r="D6" s="367"/>
      <c r="E6" s="367"/>
      <c r="F6" s="367"/>
      <c r="G6" s="368"/>
      <c r="H6" s="274">
        <v>1</v>
      </c>
      <c r="I6" s="200">
        <v>13</v>
      </c>
      <c r="J6" s="214">
        <f t="shared" ref="J6:J24" si="0">SUM(H6*I6)</f>
        <v>13</v>
      </c>
      <c r="K6" s="215"/>
      <c r="L6" s="215"/>
      <c r="M6" s="215"/>
      <c r="N6" s="216"/>
    </row>
    <row r="7" spans="1:14" ht="13.5" customHeight="1">
      <c r="A7" s="207"/>
      <c r="B7" s="361"/>
      <c r="C7" s="366" t="s">
        <v>360</v>
      </c>
      <c r="D7" s="367"/>
      <c r="E7" s="367"/>
      <c r="F7" s="367"/>
      <c r="G7" s="368"/>
      <c r="H7" s="274">
        <v>0</v>
      </c>
      <c r="I7" s="200">
        <v>16</v>
      </c>
      <c r="J7" s="214">
        <f t="shared" si="0"/>
        <v>0</v>
      </c>
      <c r="K7" s="215"/>
      <c r="L7" s="215"/>
      <c r="M7" s="215"/>
      <c r="N7" s="216"/>
    </row>
    <row r="8" spans="1:14" ht="13.5" customHeight="1">
      <c r="A8" s="207"/>
      <c r="B8" s="361"/>
      <c r="C8" s="366" t="s">
        <v>102</v>
      </c>
      <c r="D8" s="367"/>
      <c r="E8" s="367"/>
      <c r="F8" s="367"/>
      <c r="G8" s="368"/>
      <c r="H8" s="274">
        <v>1</v>
      </c>
      <c r="I8" s="200">
        <v>4</v>
      </c>
      <c r="J8" s="214">
        <f t="shared" si="0"/>
        <v>4</v>
      </c>
      <c r="K8" s="215"/>
      <c r="L8" s="215"/>
      <c r="M8" s="215"/>
      <c r="N8" s="216"/>
    </row>
    <row r="9" spans="1:14" ht="13.5" customHeight="1">
      <c r="A9" s="207"/>
      <c r="B9" s="361"/>
      <c r="C9" s="366" t="s">
        <v>103</v>
      </c>
      <c r="D9" s="367"/>
      <c r="E9" s="367"/>
      <c r="F9" s="367"/>
      <c r="G9" s="368"/>
      <c r="H9" s="274">
        <v>0</v>
      </c>
      <c r="I9" s="200">
        <v>8</v>
      </c>
      <c r="J9" s="214">
        <f t="shared" si="0"/>
        <v>0</v>
      </c>
      <c r="K9" s="215"/>
      <c r="L9" s="215"/>
      <c r="M9" s="215"/>
      <c r="N9" s="216"/>
    </row>
    <row r="10" spans="1:14" ht="13.5" customHeight="1">
      <c r="A10" s="207"/>
      <c r="B10" s="361"/>
      <c r="C10" s="366" t="s">
        <v>5</v>
      </c>
      <c r="D10" s="367"/>
      <c r="E10" s="367"/>
      <c r="F10" s="367"/>
      <c r="G10" s="368"/>
      <c r="H10" s="274">
        <v>1</v>
      </c>
      <c r="I10" s="200">
        <v>5</v>
      </c>
      <c r="J10" s="214">
        <f t="shared" si="0"/>
        <v>5</v>
      </c>
      <c r="K10" s="215"/>
      <c r="L10" s="215"/>
      <c r="M10" s="215"/>
      <c r="N10" s="216"/>
    </row>
    <row r="11" spans="1:14" ht="13.5" customHeight="1">
      <c r="A11" s="207"/>
      <c r="B11" s="361"/>
      <c r="C11" s="366" t="s">
        <v>142</v>
      </c>
      <c r="D11" s="367"/>
      <c r="E11" s="367"/>
      <c r="F11" s="367"/>
      <c r="G11" s="368"/>
      <c r="H11" s="274">
        <v>0</v>
      </c>
      <c r="I11" s="200">
        <v>30</v>
      </c>
      <c r="J11" s="214">
        <f t="shared" si="0"/>
        <v>0</v>
      </c>
      <c r="K11" s="215"/>
      <c r="L11" s="215"/>
      <c r="M11" s="215"/>
      <c r="N11" s="216"/>
    </row>
    <row r="12" spans="1:14" ht="13.5" customHeight="1">
      <c r="A12" s="207"/>
      <c r="B12" s="361"/>
      <c r="C12" s="366" t="s">
        <v>144</v>
      </c>
      <c r="D12" s="367"/>
      <c r="E12" s="367"/>
      <c r="F12" s="367"/>
      <c r="G12" s="368"/>
      <c r="H12" s="274">
        <v>1</v>
      </c>
      <c r="I12" s="200">
        <v>18</v>
      </c>
      <c r="J12" s="214">
        <f t="shared" si="0"/>
        <v>18</v>
      </c>
      <c r="K12" s="215"/>
      <c r="L12" s="215"/>
      <c r="M12" s="215"/>
      <c r="N12" s="216"/>
    </row>
    <row r="13" spans="1:14" ht="13.5" customHeight="1">
      <c r="A13" s="207"/>
      <c r="B13" s="361"/>
      <c r="C13" s="366" t="s">
        <v>145</v>
      </c>
      <c r="D13" s="367"/>
      <c r="E13" s="367"/>
      <c r="F13" s="367"/>
      <c r="G13" s="368"/>
      <c r="H13" s="274">
        <v>0</v>
      </c>
      <c r="I13" s="200">
        <v>12</v>
      </c>
      <c r="J13" s="214">
        <f t="shared" si="0"/>
        <v>0</v>
      </c>
      <c r="K13" s="215"/>
      <c r="L13" s="215"/>
      <c r="M13" s="215"/>
      <c r="N13" s="216"/>
    </row>
    <row r="14" spans="1:14" ht="13.5" customHeight="1">
      <c r="A14" s="207"/>
      <c r="B14" s="361"/>
      <c r="C14" s="366" t="s">
        <v>10</v>
      </c>
      <c r="D14" s="367"/>
      <c r="E14" s="367"/>
      <c r="F14" s="367"/>
      <c r="G14" s="368"/>
      <c r="H14" s="274">
        <v>0</v>
      </c>
      <c r="I14" s="200">
        <v>6</v>
      </c>
      <c r="J14" s="214">
        <f t="shared" si="0"/>
        <v>0</v>
      </c>
      <c r="K14" s="215"/>
      <c r="L14" s="215"/>
      <c r="M14" s="215"/>
      <c r="N14" s="216"/>
    </row>
    <row r="15" spans="1:14" ht="13.5" customHeight="1">
      <c r="A15" s="207"/>
      <c r="B15" s="362"/>
      <c r="C15" s="369" t="s">
        <v>9</v>
      </c>
      <c r="D15" s="370"/>
      <c r="E15" s="370"/>
      <c r="F15" s="370"/>
      <c r="G15" s="371"/>
      <c r="H15" s="276">
        <v>0</v>
      </c>
      <c r="I15" s="201">
        <v>6</v>
      </c>
      <c r="J15" s="222">
        <f t="shared" si="0"/>
        <v>0</v>
      </c>
      <c r="K15" s="223"/>
      <c r="L15" s="223"/>
      <c r="M15" s="223"/>
      <c r="N15" s="224"/>
    </row>
    <row r="16" spans="1:14" ht="13.5" customHeight="1">
      <c r="A16" s="207"/>
      <c r="B16" s="390" t="s">
        <v>192</v>
      </c>
      <c r="C16" s="392" t="s">
        <v>193</v>
      </c>
      <c r="D16" s="393"/>
      <c r="E16" s="393"/>
      <c r="F16" s="393"/>
      <c r="G16" s="394"/>
      <c r="H16" s="240">
        <v>0</v>
      </c>
      <c r="I16" s="202">
        <v>12</v>
      </c>
      <c r="J16" s="211">
        <f t="shared" si="0"/>
        <v>0</v>
      </c>
      <c r="K16" s="212"/>
      <c r="L16" s="212"/>
      <c r="M16" s="212"/>
      <c r="N16" s="213"/>
    </row>
    <row r="17" spans="1:14" ht="13.5" customHeight="1">
      <c r="A17" s="207"/>
      <c r="B17" s="391"/>
      <c r="C17" s="366" t="s">
        <v>6</v>
      </c>
      <c r="D17" s="367"/>
      <c r="E17" s="367"/>
      <c r="F17" s="367"/>
      <c r="G17" s="368"/>
      <c r="H17" s="323">
        <v>1</v>
      </c>
      <c r="I17" s="203">
        <v>14</v>
      </c>
      <c r="J17" s="214">
        <f t="shared" si="0"/>
        <v>14</v>
      </c>
      <c r="K17" s="215"/>
      <c r="L17" s="215"/>
      <c r="M17" s="215"/>
      <c r="N17" s="216"/>
    </row>
    <row r="18" spans="1:14" ht="13.5" customHeight="1">
      <c r="A18" s="207"/>
      <c r="B18" s="391"/>
      <c r="C18" s="366" t="s">
        <v>143</v>
      </c>
      <c r="D18" s="367"/>
      <c r="E18" s="367"/>
      <c r="F18" s="367"/>
      <c r="G18" s="368"/>
      <c r="H18" s="323">
        <v>0</v>
      </c>
      <c r="I18" s="203">
        <v>110</v>
      </c>
      <c r="J18" s="214">
        <f t="shared" si="0"/>
        <v>0</v>
      </c>
      <c r="K18" s="215"/>
      <c r="L18" s="215"/>
      <c r="M18" s="215"/>
      <c r="N18" s="216"/>
    </row>
    <row r="19" spans="1:14" ht="13.5" customHeight="1">
      <c r="A19" s="207"/>
      <c r="B19" s="391"/>
      <c r="C19" s="395" t="s">
        <v>194</v>
      </c>
      <c r="D19" s="396"/>
      <c r="E19" s="396"/>
      <c r="F19" s="396"/>
      <c r="G19" s="397"/>
      <c r="H19" s="324">
        <v>0</v>
      </c>
      <c r="I19" s="204">
        <v>18</v>
      </c>
      <c r="J19" s="226">
        <f t="shared" si="0"/>
        <v>0</v>
      </c>
      <c r="K19" s="227"/>
      <c r="L19" s="227"/>
      <c r="M19" s="227"/>
      <c r="N19" s="228"/>
    </row>
    <row r="20" spans="1:14" ht="13.5" customHeight="1">
      <c r="A20" s="207"/>
      <c r="B20" s="391"/>
      <c r="C20" s="392" t="s">
        <v>195</v>
      </c>
      <c r="D20" s="393"/>
      <c r="E20" s="393"/>
      <c r="F20" s="393"/>
      <c r="G20" s="394"/>
      <c r="H20" s="240">
        <v>0</v>
      </c>
      <c r="I20" s="202">
        <v>246</v>
      </c>
      <c r="J20" s="219">
        <f t="shared" si="0"/>
        <v>0</v>
      </c>
      <c r="K20" s="225"/>
      <c r="L20" s="225"/>
      <c r="M20" s="225"/>
      <c r="N20" s="220"/>
    </row>
    <row r="21" spans="1:14" ht="13.5" customHeight="1">
      <c r="A21" s="207"/>
      <c r="B21" s="391"/>
      <c r="C21" s="384" t="s">
        <v>196</v>
      </c>
      <c r="D21" s="385"/>
      <c r="E21" s="385"/>
      <c r="F21" s="385"/>
      <c r="G21" s="386"/>
      <c r="H21" s="325">
        <v>0</v>
      </c>
      <c r="I21" s="204">
        <v>30</v>
      </c>
      <c r="J21" s="214">
        <f t="shared" si="0"/>
        <v>0</v>
      </c>
      <c r="K21" s="215"/>
      <c r="L21" s="215"/>
      <c r="M21" s="215"/>
      <c r="N21" s="216"/>
    </row>
    <row r="22" spans="1:14" ht="13.5" customHeight="1">
      <c r="A22" s="207"/>
      <c r="B22" s="391"/>
      <c r="C22" s="384" t="s">
        <v>197</v>
      </c>
      <c r="D22" s="385"/>
      <c r="E22" s="385"/>
      <c r="F22" s="385"/>
      <c r="G22" s="386"/>
      <c r="H22" s="325">
        <v>0</v>
      </c>
      <c r="I22" s="204">
        <v>144</v>
      </c>
      <c r="J22" s="214">
        <f t="shared" si="0"/>
        <v>0</v>
      </c>
      <c r="K22" s="215"/>
      <c r="L22" s="215"/>
      <c r="M22" s="215"/>
      <c r="N22" s="216"/>
    </row>
    <row r="23" spans="1:14" ht="13.5" customHeight="1">
      <c r="A23" s="207"/>
      <c r="B23" s="391"/>
      <c r="C23" s="384" t="s">
        <v>198</v>
      </c>
      <c r="D23" s="385"/>
      <c r="E23" s="385"/>
      <c r="F23" s="385"/>
      <c r="G23" s="386"/>
      <c r="H23" s="325">
        <v>0</v>
      </c>
      <c r="I23" s="204">
        <v>680</v>
      </c>
      <c r="J23" s="214">
        <f t="shared" si="0"/>
        <v>0</v>
      </c>
      <c r="K23" s="215"/>
      <c r="L23" s="215"/>
      <c r="M23" s="215"/>
      <c r="N23" s="216"/>
    </row>
    <row r="24" spans="1:14" ht="13.5" customHeight="1" thickBot="1">
      <c r="A24" s="207"/>
      <c r="B24" s="391"/>
      <c r="C24" s="387" t="s">
        <v>199</v>
      </c>
      <c r="D24" s="388"/>
      <c r="E24" s="388"/>
      <c r="F24" s="388"/>
      <c r="G24" s="389"/>
      <c r="H24" s="324">
        <v>0</v>
      </c>
      <c r="I24" s="205">
        <v>1280</v>
      </c>
      <c r="J24" s="217">
        <f t="shared" si="0"/>
        <v>0</v>
      </c>
      <c r="K24" s="221"/>
      <c r="L24" s="221"/>
      <c r="M24" s="221"/>
      <c r="N24" s="218"/>
    </row>
    <row r="25" spans="1:14" ht="13.5" customHeight="1">
      <c r="A25" s="378" t="s">
        <v>249</v>
      </c>
      <c r="B25" s="379"/>
      <c r="C25" s="379"/>
      <c r="D25" s="379"/>
      <c r="E25" s="379"/>
      <c r="F25" s="379"/>
      <c r="G25" s="379"/>
      <c r="H25" s="380"/>
      <c r="I25" s="208"/>
      <c r="J25" s="219">
        <f>SUM(J4:J24)</f>
        <v>647</v>
      </c>
      <c r="K25" s="219">
        <f>SUM(K4,J5:J24)</f>
        <v>715</v>
      </c>
      <c r="L25" s="219">
        <f>SUM(L4,J5:J24)</f>
        <v>785</v>
      </c>
      <c r="M25" s="219">
        <f>SUM(M4,J5:J24)</f>
        <v>853</v>
      </c>
      <c r="N25" s="220">
        <f>SUM(N4,J5:J24)</f>
        <v>919</v>
      </c>
    </row>
    <row r="26" spans="1:14" ht="13.5" customHeight="1">
      <c r="A26" s="375" t="s">
        <v>343</v>
      </c>
      <c r="B26" s="376"/>
      <c r="C26" s="376"/>
      <c r="D26" s="376"/>
      <c r="E26" s="376"/>
      <c r="F26" s="376"/>
      <c r="G26" s="376"/>
      <c r="H26" s="377"/>
      <c r="I26" s="203"/>
      <c r="J26" s="219">
        <f>$G$2</f>
        <v>30</v>
      </c>
      <c r="K26" s="219">
        <f t="shared" ref="K26:N26" si="1">$G$2</f>
        <v>30</v>
      </c>
      <c r="L26" s="219">
        <f t="shared" si="1"/>
        <v>30</v>
      </c>
      <c r="M26" s="219">
        <f t="shared" si="1"/>
        <v>30</v>
      </c>
      <c r="N26" s="216">
        <f t="shared" si="1"/>
        <v>30</v>
      </c>
    </row>
    <row r="27" spans="1:14" ht="13.5" customHeight="1">
      <c r="A27" s="375" t="s">
        <v>344</v>
      </c>
      <c r="B27" s="376"/>
      <c r="C27" s="376"/>
      <c r="D27" s="376"/>
      <c r="E27" s="376"/>
      <c r="F27" s="376"/>
      <c r="G27" s="376"/>
      <c r="H27" s="377"/>
      <c r="I27" s="203"/>
      <c r="J27" s="219">
        <f>SUM(J25*J26)</f>
        <v>19410</v>
      </c>
      <c r="K27" s="219">
        <f t="shared" ref="K27:N27" si="2">SUM(K25*K26)</f>
        <v>21450</v>
      </c>
      <c r="L27" s="219">
        <f t="shared" si="2"/>
        <v>23550</v>
      </c>
      <c r="M27" s="219">
        <f t="shared" si="2"/>
        <v>25590</v>
      </c>
      <c r="N27" s="216">
        <f t="shared" si="2"/>
        <v>27570</v>
      </c>
    </row>
    <row r="28" spans="1:14" ht="13.5" customHeight="1">
      <c r="A28" s="375" t="s">
        <v>250</v>
      </c>
      <c r="B28" s="376"/>
      <c r="C28" s="376"/>
      <c r="D28" s="376"/>
      <c r="E28" s="376"/>
      <c r="F28" s="376"/>
      <c r="G28" s="376"/>
      <c r="H28" s="377"/>
      <c r="I28" s="210">
        <v>8.3000000000000004E-2</v>
      </c>
      <c r="J28" s="214">
        <f>SUM(J27*$I$28)</f>
        <v>1611.03</v>
      </c>
      <c r="K28" s="214">
        <f>SUM(K27*$I$28)</f>
        <v>1780.3500000000001</v>
      </c>
      <c r="L28" s="214">
        <f>SUM(L27*$I$28)</f>
        <v>1954.65</v>
      </c>
      <c r="M28" s="214">
        <f t="shared" ref="M28:N28" si="3">SUM(M27*$I$28)</f>
        <v>2123.9700000000003</v>
      </c>
      <c r="N28" s="216">
        <f t="shared" si="3"/>
        <v>2288.31</v>
      </c>
    </row>
    <row r="29" spans="1:14" ht="13.5" customHeight="1">
      <c r="A29" s="375" t="s">
        <v>251</v>
      </c>
      <c r="B29" s="376"/>
      <c r="C29" s="376"/>
      <c r="D29" s="376"/>
      <c r="E29" s="376"/>
      <c r="F29" s="376"/>
      <c r="G29" s="376"/>
      <c r="H29" s="377"/>
      <c r="I29" s="206"/>
      <c r="J29" s="214">
        <f>SUM(J27:J28)</f>
        <v>21021.03</v>
      </c>
      <c r="K29" s="214">
        <f t="shared" ref="K29:N29" si="4">SUM(K27:K28)</f>
        <v>23230.35</v>
      </c>
      <c r="L29" s="214">
        <f t="shared" si="4"/>
        <v>25504.65</v>
      </c>
      <c r="M29" s="214">
        <f>SUM(M27:M28)</f>
        <v>27713.97</v>
      </c>
      <c r="N29" s="216">
        <f t="shared" si="4"/>
        <v>29858.31</v>
      </c>
    </row>
    <row r="30" spans="1:14" ht="13.5" customHeight="1">
      <c r="A30" s="381">
        <v>1</v>
      </c>
      <c r="B30" s="382"/>
      <c r="C30" s="382"/>
      <c r="D30" s="382"/>
      <c r="E30" s="382"/>
      <c r="F30" s="382"/>
      <c r="G30" s="382"/>
      <c r="H30" s="383"/>
      <c r="I30" s="206"/>
      <c r="J30" s="214">
        <f>ROUNDDOWN($F$2*J29,0)</f>
        <v>221561</v>
      </c>
      <c r="K30" s="214">
        <f t="shared" ref="K30:N30" si="5">ROUNDDOWN($F$2*K29,0)</f>
        <v>244847</v>
      </c>
      <c r="L30" s="214">
        <f t="shared" si="5"/>
        <v>268819</v>
      </c>
      <c r="M30" s="214">
        <f t="shared" si="5"/>
        <v>292105</v>
      </c>
      <c r="N30" s="216">
        <f t="shared" si="5"/>
        <v>314706</v>
      </c>
    </row>
    <row r="31" spans="1:14" ht="13.5" customHeight="1">
      <c r="A31" s="381">
        <v>0.9</v>
      </c>
      <c r="B31" s="382"/>
      <c r="C31" s="382"/>
      <c r="D31" s="382"/>
      <c r="E31" s="382"/>
      <c r="F31" s="382"/>
      <c r="G31" s="382"/>
      <c r="H31" s="383"/>
      <c r="I31" s="206"/>
      <c r="J31" s="214">
        <f>ROUNDDOWN(J30*$A$31,0)</f>
        <v>199404</v>
      </c>
      <c r="K31" s="214">
        <f t="shared" ref="K31:N31" si="6">ROUNDDOWN(K30*$A$31,0)</f>
        <v>220362</v>
      </c>
      <c r="L31" s="214">
        <f t="shared" si="6"/>
        <v>241937</v>
      </c>
      <c r="M31" s="214">
        <f t="shared" si="6"/>
        <v>262894</v>
      </c>
      <c r="N31" s="216">
        <f t="shared" si="6"/>
        <v>283235</v>
      </c>
    </row>
    <row r="32" spans="1:14" ht="13.5" customHeight="1">
      <c r="A32" s="381">
        <v>0.1</v>
      </c>
      <c r="B32" s="382"/>
      <c r="C32" s="382"/>
      <c r="D32" s="382"/>
      <c r="E32" s="382"/>
      <c r="F32" s="382"/>
      <c r="G32" s="382"/>
      <c r="H32" s="383"/>
      <c r="I32" s="206"/>
      <c r="J32" s="214">
        <f>SUM(J30-J31)</f>
        <v>22157</v>
      </c>
      <c r="K32" s="214">
        <f t="shared" ref="K32:N32" si="7">SUM(K30-K31)</f>
        <v>24485</v>
      </c>
      <c r="L32" s="214">
        <f t="shared" si="7"/>
        <v>26882</v>
      </c>
      <c r="M32" s="214">
        <f t="shared" si="7"/>
        <v>29211</v>
      </c>
      <c r="N32" s="216">
        <f t="shared" si="7"/>
        <v>31471</v>
      </c>
    </row>
    <row r="33" spans="1:14" ht="13.5" customHeight="1">
      <c r="A33" s="381">
        <v>0.8</v>
      </c>
      <c r="B33" s="382"/>
      <c r="C33" s="382"/>
      <c r="D33" s="382"/>
      <c r="E33" s="382"/>
      <c r="F33" s="382"/>
      <c r="G33" s="382"/>
      <c r="H33" s="383"/>
      <c r="I33" s="206"/>
      <c r="J33" s="214">
        <f>ROUNDDOWN(J30*$A$33,0)</f>
        <v>177248</v>
      </c>
      <c r="K33" s="214">
        <f t="shared" ref="K33:N33" si="8">ROUNDDOWN(K30*$A$33,0)</f>
        <v>195877</v>
      </c>
      <c r="L33" s="214">
        <f t="shared" si="8"/>
        <v>215055</v>
      </c>
      <c r="M33" s="214">
        <f t="shared" si="8"/>
        <v>233684</v>
      </c>
      <c r="N33" s="216">
        <f t="shared" si="8"/>
        <v>251764</v>
      </c>
    </row>
    <row r="34" spans="1:14" ht="13.5" customHeight="1" thickBot="1">
      <c r="A34" s="372">
        <v>0.2</v>
      </c>
      <c r="B34" s="373"/>
      <c r="C34" s="373"/>
      <c r="D34" s="373"/>
      <c r="E34" s="373"/>
      <c r="F34" s="373"/>
      <c r="G34" s="373"/>
      <c r="H34" s="374"/>
      <c r="I34" s="209"/>
      <c r="J34" s="217">
        <f>SUM(J30-J33)</f>
        <v>44313</v>
      </c>
      <c r="K34" s="217">
        <f t="shared" ref="K34:N34" si="9">SUM(K30-K33)</f>
        <v>48970</v>
      </c>
      <c r="L34" s="217">
        <f t="shared" si="9"/>
        <v>53764</v>
      </c>
      <c r="M34" s="217">
        <f t="shared" si="9"/>
        <v>58421</v>
      </c>
      <c r="N34" s="218">
        <f t="shared" si="9"/>
        <v>62942</v>
      </c>
    </row>
    <row r="35" spans="1:14" ht="13.5" customHeight="1"/>
    <row r="36" spans="1:14" ht="13.5" customHeight="1"/>
    <row r="37" spans="1:14" ht="13.5" customHeight="1"/>
    <row r="38" spans="1:14" ht="13.5" customHeight="1"/>
    <row r="39" spans="1:14" ht="13.5" customHeight="1"/>
    <row r="40" spans="1:14" ht="13.5" customHeight="1"/>
    <row r="41" spans="1:14" ht="13.5" customHeight="1"/>
    <row r="42" spans="1:14" ht="13.5" customHeight="1"/>
    <row r="43" spans="1:14" ht="13.5" customHeight="1"/>
    <row r="44" spans="1:14" ht="13.5" customHeight="1"/>
    <row r="45" spans="1:14" ht="13.5" customHeight="1"/>
    <row r="46" spans="1:14" ht="13.5" customHeight="1"/>
    <row r="47" spans="1:14" ht="13.5" customHeight="1"/>
    <row r="48" spans="1:14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2" customHeight="1"/>
    <row r="107" ht="12" customHeight="1"/>
  </sheetData>
  <sheetProtection algorithmName="SHA-512" hashValue="hKHxMt89DUnG73mGqR+if/dcStKffMYE/P09kxO48SqvOXkLCFgcMJlIPI4Ek0pzrARDIzo29vdbtda6WqXYjQ==" saltValue="lhG9l6mJsd6h27vELx864Q==" spinCount="100000" sheet="1" objects="1" scenarios="1" selectLockedCells="1"/>
  <mergeCells count="34">
    <mergeCell ref="C23:G23"/>
    <mergeCell ref="C24:G24"/>
    <mergeCell ref="B16:B24"/>
    <mergeCell ref="C16:G16"/>
    <mergeCell ref="C22:G22"/>
    <mergeCell ref="C21:G21"/>
    <mergeCell ref="C17:G17"/>
    <mergeCell ref="C18:G18"/>
    <mergeCell ref="C19:G19"/>
    <mergeCell ref="C20:G20"/>
    <mergeCell ref="A34:H34"/>
    <mergeCell ref="A29:H29"/>
    <mergeCell ref="A25:H25"/>
    <mergeCell ref="A28:H28"/>
    <mergeCell ref="A30:H30"/>
    <mergeCell ref="A31:H31"/>
    <mergeCell ref="A32:H32"/>
    <mergeCell ref="A33:H33"/>
    <mergeCell ref="A26:H26"/>
    <mergeCell ref="A27:H27"/>
    <mergeCell ref="A3:I4"/>
    <mergeCell ref="D2:E2"/>
    <mergeCell ref="B5:B15"/>
    <mergeCell ref="C5:G5"/>
    <mergeCell ref="C6:G6"/>
    <mergeCell ref="C7:G7"/>
    <mergeCell ref="C8:G8"/>
    <mergeCell ref="C9:G9"/>
    <mergeCell ref="C15:G15"/>
    <mergeCell ref="C10:G10"/>
    <mergeCell ref="C11:G11"/>
    <mergeCell ref="C12:G12"/>
    <mergeCell ref="C13:G13"/>
    <mergeCell ref="C14:G14"/>
  </mergeCells>
  <phoneticPr fontId="14"/>
  <pageMargins left="0.51181102362204722" right="0.51181102362204722" top="0.55118110236220474" bottom="0.55118110236220474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5"/>
  <sheetViews>
    <sheetView zoomScaleNormal="100" workbookViewId="0">
      <selection activeCell="I20" sqref="I20"/>
    </sheetView>
  </sheetViews>
  <sheetFormatPr defaultRowHeight="13.5"/>
  <cols>
    <col min="1" max="2" width="3.125" style="50" customWidth="1"/>
    <col min="3" max="4" width="3.125" style="9" customWidth="1"/>
    <col min="5" max="5" width="5.875" style="9" customWidth="1"/>
    <col min="6" max="7" width="9" style="9" customWidth="1"/>
    <col min="8" max="8" width="4.375" style="39" customWidth="1"/>
    <col min="9" max="9" width="6.25" style="9" customWidth="1"/>
    <col min="10" max="13" width="9" style="9" customWidth="1"/>
    <col min="14" max="34" width="9" style="8"/>
    <col min="35" max="16384" width="9" style="50"/>
  </cols>
  <sheetData>
    <row r="1" spans="1:43">
      <c r="A1" s="49" t="s">
        <v>39</v>
      </c>
    </row>
    <row r="2" spans="1:43" s="9" customFormat="1" ht="13.5" customHeight="1" thickBot="1">
      <c r="A2" s="50"/>
      <c r="B2" s="50"/>
      <c r="D2" s="618" t="s">
        <v>149</v>
      </c>
      <c r="E2" s="408"/>
      <c r="F2" s="309">
        <v>10.54</v>
      </c>
      <c r="G2" s="340" t="str">
        <f>総合事業!I17</f>
        <v/>
      </c>
      <c r="H2" s="341" t="s">
        <v>351</v>
      </c>
      <c r="I2" s="310"/>
      <c r="J2" s="310"/>
      <c r="K2" s="310"/>
      <c r="L2" s="310"/>
      <c r="M2" s="31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43" s="9" customFormat="1" ht="13.5" customHeight="1">
      <c r="A3" s="623" t="s">
        <v>332</v>
      </c>
      <c r="B3" s="624"/>
      <c r="C3" s="624"/>
      <c r="D3" s="624"/>
      <c r="E3" s="624"/>
      <c r="F3" s="624"/>
      <c r="G3" s="624"/>
      <c r="H3" s="624"/>
      <c r="I3" s="625"/>
      <c r="J3" s="620" t="s">
        <v>328</v>
      </c>
      <c r="K3" s="621"/>
      <c r="L3" s="620" t="s">
        <v>329</v>
      </c>
      <c r="M3" s="62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43" s="9" customFormat="1" ht="13.5" customHeight="1">
      <c r="A4" s="626"/>
      <c r="B4" s="627"/>
      <c r="C4" s="627"/>
      <c r="D4" s="627"/>
      <c r="E4" s="627"/>
      <c r="F4" s="627"/>
      <c r="G4" s="627"/>
      <c r="H4" s="627"/>
      <c r="I4" s="628"/>
      <c r="J4" s="302" t="s">
        <v>330</v>
      </c>
      <c r="K4" s="302" t="s">
        <v>331</v>
      </c>
      <c r="L4" s="302" t="s">
        <v>330</v>
      </c>
      <c r="M4" s="311" t="s">
        <v>331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43" s="9" customFormat="1" ht="13.5" customHeight="1">
      <c r="A5" s="626"/>
      <c r="B5" s="627"/>
      <c r="C5" s="627"/>
      <c r="D5" s="627"/>
      <c r="E5" s="627"/>
      <c r="F5" s="627"/>
      <c r="G5" s="627"/>
      <c r="H5" s="627"/>
      <c r="I5" s="628"/>
      <c r="J5" s="303">
        <v>378</v>
      </c>
      <c r="K5" s="303">
        <v>389</v>
      </c>
      <c r="L5" s="303">
        <v>350</v>
      </c>
      <c r="M5" s="312">
        <v>350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43" s="52" customFormat="1" ht="13.5" customHeight="1">
      <c r="A6" s="535"/>
      <c r="B6" s="577" t="s">
        <v>203</v>
      </c>
      <c r="C6" s="559" t="s">
        <v>80</v>
      </c>
      <c r="D6" s="560" t="s">
        <v>85</v>
      </c>
      <c r="E6" s="561"/>
      <c r="F6" s="561"/>
      <c r="G6" s="562"/>
      <c r="H6" s="297">
        <v>0</v>
      </c>
      <c r="I6" s="306">
        <v>100</v>
      </c>
      <c r="J6" s="304">
        <f>SUM(H6*I6)</f>
        <v>0</v>
      </c>
      <c r="K6" s="304">
        <f>SUM(H6*I6)</f>
        <v>0</v>
      </c>
      <c r="L6" s="316"/>
      <c r="M6" s="31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43" s="52" customFormat="1" ht="13.5" customHeight="1">
      <c r="A7" s="536"/>
      <c r="B7" s="578"/>
      <c r="C7" s="543"/>
      <c r="D7" s="419" t="s">
        <v>86</v>
      </c>
      <c r="E7" s="420"/>
      <c r="F7" s="420"/>
      <c r="G7" s="421"/>
      <c r="H7" s="298">
        <v>0</v>
      </c>
      <c r="I7" s="307">
        <v>225</v>
      </c>
      <c r="J7" s="315">
        <f t="shared" ref="J7:J15" si="0">SUM(H7*I7)</f>
        <v>0</v>
      </c>
      <c r="K7" s="315">
        <f t="shared" ref="K7:K15" si="1">SUM(H7*I7)</f>
        <v>0</v>
      </c>
      <c r="L7" s="315">
        <f>SUM(H7*I7)</f>
        <v>0</v>
      </c>
      <c r="M7" s="318">
        <f>SUM(H7*I7)</f>
        <v>0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43" s="52" customFormat="1" ht="13.5" customHeight="1">
      <c r="A8" s="536"/>
      <c r="B8" s="578"/>
      <c r="C8" s="543"/>
      <c r="D8" s="419" t="s">
        <v>153</v>
      </c>
      <c r="E8" s="420"/>
      <c r="F8" s="420"/>
      <c r="G8" s="421"/>
      <c r="H8" s="298">
        <v>0</v>
      </c>
      <c r="I8" s="307">
        <v>150</v>
      </c>
      <c r="J8" s="315">
        <f t="shared" si="0"/>
        <v>0</v>
      </c>
      <c r="K8" s="315">
        <f t="shared" si="1"/>
        <v>0</v>
      </c>
      <c r="L8" s="315"/>
      <c r="M8" s="31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43" s="52" customFormat="1" ht="13.5" customHeight="1">
      <c r="A9" s="536"/>
      <c r="B9" s="578"/>
      <c r="C9" s="544"/>
      <c r="D9" s="419" t="s">
        <v>87</v>
      </c>
      <c r="E9" s="420"/>
      <c r="F9" s="420"/>
      <c r="G9" s="421"/>
      <c r="H9" s="298">
        <v>0</v>
      </c>
      <c r="I9" s="307">
        <v>120</v>
      </c>
      <c r="J9" s="315">
        <f t="shared" si="0"/>
        <v>0</v>
      </c>
      <c r="K9" s="315">
        <f t="shared" si="1"/>
        <v>0</v>
      </c>
      <c r="L9" s="315"/>
      <c r="M9" s="31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43" s="52" customFormat="1" ht="13.5" customHeight="1">
      <c r="A10" s="536"/>
      <c r="B10" s="578"/>
      <c r="C10" s="542" t="s">
        <v>81</v>
      </c>
      <c r="D10" s="580" t="s">
        <v>204</v>
      </c>
      <c r="E10" s="580"/>
      <c r="F10" s="580"/>
      <c r="G10" s="581"/>
      <c r="H10" s="299">
        <v>1</v>
      </c>
      <c r="I10" s="307">
        <v>72</v>
      </c>
      <c r="J10" s="315">
        <f t="shared" si="0"/>
        <v>72</v>
      </c>
      <c r="K10" s="315">
        <f t="shared" si="1"/>
        <v>72</v>
      </c>
      <c r="L10" s="315"/>
      <c r="M10" s="31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43" s="52" customFormat="1" ht="13.5" customHeight="1">
      <c r="A11" s="536"/>
      <c r="B11" s="578"/>
      <c r="C11" s="543"/>
      <c r="D11" s="580" t="s">
        <v>205</v>
      </c>
      <c r="E11" s="580"/>
      <c r="F11" s="580"/>
      <c r="G11" s="581"/>
      <c r="H11" s="299">
        <v>1</v>
      </c>
      <c r="I11" s="307">
        <v>144</v>
      </c>
      <c r="J11" s="315">
        <f t="shared" si="0"/>
        <v>144</v>
      </c>
      <c r="K11" s="315">
        <f t="shared" si="1"/>
        <v>144</v>
      </c>
      <c r="L11" s="315"/>
      <c r="M11" s="31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43" s="52" customFormat="1" ht="13.5" customHeight="1">
      <c r="A12" s="536"/>
      <c r="B12" s="578"/>
      <c r="C12" s="543"/>
      <c r="D12" s="580" t="s">
        <v>206</v>
      </c>
      <c r="E12" s="580"/>
      <c r="F12" s="580"/>
      <c r="G12" s="581"/>
      <c r="H12" s="300">
        <v>0</v>
      </c>
      <c r="I12" s="308">
        <v>48</v>
      </c>
      <c r="J12" s="315">
        <f t="shared" si="0"/>
        <v>0</v>
      </c>
      <c r="K12" s="315">
        <f t="shared" si="1"/>
        <v>0</v>
      </c>
      <c r="L12" s="315"/>
      <c r="M12" s="31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43" s="52" customFormat="1" ht="13.5" customHeight="1">
      <c r="A13" s="536"/>
      <c r="B13" s="578"/>
      <c r="C13" s="543"/>
      <c r="D13" s="580" t="s">
        <v>207</v>
      </c>
      <c r="E13" s="580"/>
      <c r="F13" s="580"/>
      <c r="G13" s="581"/>
      <c r="H13" s="300">
        <v>0</v>
      </c>
      <c r="I13" s="308">
        <v>96</v>
      </c>
      <c r="J13" s="315">
        <f t="shared" si="0"/>
        <v>0</v>
      </c>
      <c r="K13" s="315">
        <f t="shared" si="1"/>
        <v>0</v>
      </c>
      <c r="L13" s="315"/>
      <c r="M13" s="31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43" s="52" customFormat="1" ht="13.5" customHeight="1">
      <c r="A14" s="536"/>
      <c r="B14" s="578"/>
      <c r="C14" s="543"/>
      <c r="D14" s="420" t="s">
        <v>208</v>
      </c>
      <c r="E14" s="420"/>
      <c r="F14" s="420"/>
      <c r="G14" s="421"/>
      <c r="H14" s="301">
        <v>0</v>
      </c>
      <c r="I14" s="308">
        <v>24</v>
      </c>
      <c r="J14" s="315">
        <f t="shared" si="0"/>
        <v>0</v>
      </c>
      <c r="K14" s="315">
        <f t="shared" si="1"/>
        <v>0</v>
      </c>
      <c r="L14" s="315"/>
      <c r="M14" s="31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43" s="52" customFormat="1" ht="13.5" customHeight="1" thickBot="1">
      <c r="A15" s="632"/>
      <c r="B15" s="619"/>
      <c r="C15" s="629"/>
      <c r="D15" s="630" t="s">
        <v>209</v>
      </c>
      <c r="E15" s="630"/>
      <c r="F15" s="630"/>
      <c r="G15" s="631"/>
      <c r="H15" s="313">
        <v>0</v>
      </c>
      <c r="I15" s="314">
        <v>48</v>
      </c>
      <c r="J15" s="305">
        <f t="shared" si="0"/>
        <v>0</v>
      </c>
      <c r="K15" s="321">
        <f t="shared" si="1"/>
        <v>0</v>
      </c>
      <c r="L15" s="319"/>
      <c r="M15" s="320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43" s="190" customFormat="1" ht="13.5" customHeight="1">
      <c r="A16" s="378" t="s">
        <v>249</v>
      </c>
      <c r="B16" s="379"/>
      <c r="C16" s="379"/>
      <c r="D16" s="379"/>
      <c r="E16" s="379"/>
      <c r="F16" s="379"/>
      <c r="G16" s="379"/>
      <c r="H16" s="380"/>
      <c r="I16" s="208"/>
      <c r="J16" s="279">
        <f>SUM(J5:J10,J12:J15)</f>
        <v>450</v>
      </c>
      <c r="K16" s="279">
        <f>SUM(K5:K9,K11:K15)</f>
        <v>533</v>
      </c>
      <c r="L16" s="279">
        <f>SUM(L5:L15)</f>
        <v>350</v>
      </c>
      <c r="M16" s="251">
        <f>SUM(M5:M15)</f>
        <v>350</v>
      </c>
      <c r="N16" s="191"/>
      <c r="O16" s="191"/>
      <c r="P16" s="191"/>
      <c r="Q16" s="191"/>
      <c r="R16" s="191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</row>
    <row r="17" spans="1:43" s="190" customFormat="1" ht="13.5" customHeight="1">
      <c r="A17" s="375" t="s">
        <v>352</v>
      </c>
      <c r="B17" s="376"/>
      <c r="C17" s="376"/>
      <c r="D17" s="376"/>
      <c r="E17" s="376"/>
      <c r="F17" s="376"/>
      <c r="G17" s="376"/>
      <c r="H17" s="377"/>
      <c r="I17" s="203"/>
      <c r="J17" s="219" t="str">
        <f>$G$2</f>
        <v/>
      </c>
      <c r="K17" s="219" t="str">
        <f t="shared" ref="K17:M17" si="2">$G$2</f>
        <v/>
      </c>
      <c r="L17" s="219" t="str">
        <f t="shared" si="2"/>
        <v/>
      </c>
      <c r="M17" s="216" t="str">
        <f t="shared" si="2"/>
        <v/>
      </c>
      <c r="N17" s="191"/>
      <c r="O17" s="191"/>
      <c r="P17" s="191"/>
      <c r="Q17" s="191"/>
      <c r="R17" s="191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</row>
    <row r="18" spans="1:43" s="190" customFormat="1" ht="13.5" customHeight="1">
      <c r="A18" s="375" t="s">
        <v>353</v>
      </c>
      <c r="B18" s="376"/>
      <c r="C18" s="376"/>
      <c r="D18" s="376"/>
      <c r="E18" s="376"/>
      <c r="F18" s="376"/>
      <c r="G18" s="376"/>
      <c r="H18" s="377"/>
      <c r="I18" s="203"/>
      <c r="J18" s="219" t="e">
        <f>SUM(J16*J17)</f>
        <v>#VALUE!</v>
      </c>
      <c r="K18" s="219" t="e">
        <f>SUM(K16*K17)</f>
        <v>#VALUE!</v>
      </c>
      <c r="L18" s="219" t="e">
        <f t="shared" ref="L18:M18" si="3">SUM(L16*L17)</f>
        <v>#VALUE!</v>
      </c>
      <c r="M18" s="220" t="e">
        <f t="shared" si="3"/>
        <v>#VALUE!</v>
      </c>
      <c r="N18" s="191"/>
      <c r="O18" s="191"/>
      <c r="P18" s="191"/>
      <c r="Q18" s="191"/>
      <c r="R18" s="191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</row>
    <row r="19" spans="1:43" s="190" customFormat="1" ht="13.5" customHeight="1">
      <c r="A19" s="375" t="s">
        <v>250</v>
      </c>
      <c r="B19" s="376"/>
      <c r="C19" s="376"/>
      <c r="D19" s="376"/>
      <c r="E19" s="376"/>
      <c r="F19" s="376"/>
      <c r="G19" s="376"/>
      <c r="H19" s="377"/>
      <c r="I19" s="210">
        <v>5.8999999999999997E-2</v>
      </c>
      <c r="J19" s="214" t="e">
        <f>SUM(J18*$I$19)</f>
        <v>#VALUE!</v>
      </c>
      <c r="K19" s="214" t="e">
        <f>SUM(K18*$I$19)</f>
        <v>#VALUE!</v>
      </c>
      <c r="L19" s="214"/>
      <c r="M19" s="216"/>
      <c r="N19" s="191"/>
      <c r="O19" s="191"/>
      <c r="P19" s="191"/>
      <c r="Q19" s="191"/>
      <c r="R19" s="191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</row>
    <row r="20" spans="1:43" s="190" customFormat="1" ht="13.5" customHeight="1">
      <c r="A20" s="375" t="s">
        <v>251</v>
      </c>
      <c r="B20" s="376"/>
      <c r="C20" s="376"/>
      <c r="D20" s="376"/>
      <c r="E20" s="376"/>
      <c r="F20" s="376"/>
      <c r="G20" s="376"/>
      <c r="H20" s="377"/>
      <c r="I20" s="206"/>
      <c r="J20" s="214" t="e">
        <f>SUM(J18:J19)</f>
        <v>#VALUE!</v>
      </c>
      <c r="K20" s="214" t="e">
        <f>SUM(K18:K19)</f>
        <v>#VALUE!</v>
      </c>
      <c r="L20" s="214" t="e">
        <f>L18</f>
        <v>#VALUE!</v>
      </c>
      <c r="M20" s="216" t="e">
        <f>M18</f>
        <v>#VALUE!</v>
      </c>
      <c r="N20" s="191"/>
      <c r="O20" s="191"/>
      <c r="P20" s="191"/>
      <c r="Q20" s="191"/>
      <c r="R20" s="191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</row>
    <row r="21" spans="1:43" s="190" customFormat="1" ht="13.5" customHeight="1">
      <c r="A21" s="381">
        <v>1</v>
      </c>
      <c r="B21" s="382"/>
      <c r="C21" s="382"/>
      <c r="D21" s="382"/>
      <c r="E21" s="382"/>
      <c r="F21" s="382"/>
      <c r="G21" s="382"/>
      <c r="H21" s="383"/>
      <c r="I21" s="206"/>
      <c r="J21" s="214" t="e">
        <f>ROUNDDOWN($F$2*J20,0)</f>
        <v>#VALUE!</v>
      </c>
      <c r="K21" s="214" t="e">
        <f t="shared" ref="K21:L21" si="4">ROUNDDOWN($F$2*K20,0)</f>
        <v>#VALUE!</v>
      </c>
      <c r="L21" s="214" t="e">
        <f t="shared" si="4"/>
        <v>#VALUE!</v>
      </c>
      <c r="M21" s="216" t="e">
        <f>ROUNDDOWN($F$2*M20,0)</f>
        <v>#VALUE!</v>
      </c>
      <c r="N21" s="191"/>
      <c r="O21" s="191"/>
      <c r="P21" s="191"/>
      <c r="Q21" s="191"/>
      <c r="R21" s="191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</row>
    <row r="22" spans="1:43" s="190" customFormat="1" ht="13.5" customHeight="1">
      <c r="A22" s="381">
        <v>0.9</v>
      </c>
      <c r="B22" s="382"/>
      <c r="C22" s="382"/>
      <c r="D22" s="382"/>
      <c r="E22" s="382"/>
      <c r="F22" s="382"/>
      <c r="G22" s="382"/>
      <c r="H22" s="383"/>
      <c r="I22" s="206"/>
      <c r="J22" s="214" t="e">
        <f>ROUNDDOWN(J21*$A$22,0)</f>
        <v>#VALUE!</v>
      </c>
      <c r="K22" s="214" t="e">
        <f t="shared" ref="K22:M22" si="5">ROUNDDOWN(K21*$A$22,0)</f>
        <v>#VALUE!</v>
      </c>
      <c r="L22" s="214" t="e">
        <f t="shared" si="5"/>
        <v>#VALUE!</v>
      </c>
      <c r="M22" s="216" t="e">
        <f t="shared" si="5"/>
        <v>#VALUE!</v>
      </c>
      <c r="N22" s="191"/>
      <c r="O22" s="191"/>
      <c r="P22" s="191"/>
      <c r="Q22" s="191"/>
      <c r="R22" s="191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</row>
    <row r="23" spans="1:43" s="190" customFormat="1" ht="13.5" customHeight="1">
      <c r="A23" s="381">
        <v>0.1</v>
      </c>
      <c r="B23" s="382"/>
      <c r="C23" s="382"/>
      <c r="D23" s="382"/>
      <c r="E23" s="382"/>
      <c r="F23" s="382"/>
      <c r="G23" s="382"/>
      <c r="H23" s="383"/>
      <c r="I23" s="206"/>
      <c r="J23" s="214" t="e">
        <f>SUM(J21-J22)</f>
        <v>#VALUE!</v>
      </c>
      <c r="K23" s="214" t="e">
        <f t="shared" ref="K23:M23" si="6">SUM(K21-K22)</f>
        <v>#VALUE!</v>
      </c>
      <c r="L23" s="214" t="e">
        <f t="shared" si="6"/>
        <v>#VALUE!</v>
      </c>
      <c r="M23" s="216" t="e">
        <f t="shared" si="6"/>
        <v>#VALUE!</v>
      </c>
      <c r="N23" s="191"/>
      <c r="O23" s="191"/>
      <c r="P23" s="191"/>
      <c r="Q23" s="191"/>
      <c r="R23" s="191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</row>
    <row r="24" spans="1:43" s="190" customFormat="1" ht="13.5" customHeight="1">
      <c r="A24" s="381">
        <v>0.8</v>
      </c>
      <c r="B24" s="382"/>
      <c r="C24" s="382"/>
      <c r="D24" s="382"/>
      <c r="E24" s="382"/>
      <c r="F24" s="382"/>
      <c r="G24" s="382"/>
      <c r="H24" s="383"/>
      <c r="I24" s="206"/>
      <c r="J24" s="214" t="e">
        <f>ROUNDDOWN(J21*$A$24,0)</f>
        <v>#VALUE!</v>
      </c>
      <c r="K24" s="214" t="e">
        <f t="shared" ref="K24:L24" si="7">ROUNDDOWN(K21*$A$24,0)</f>
        <v>#VALUE!</v>
      </c>
      <c r="L24" s="214" t="e">
        <f t="shared" si="7"/>
        <v>#VALUE!</v>
      </c>
      <c r="M24" s="216" t="e">
        <f>ROUNDDOWN(M21*$A$24,0)</f>
        <v>#VALUE!</v>
      </c>
      <c r="N24" s="191"/>
      <c r="O24" s="191"/>
      <c r="P24" s="191"/>
      <c r="Q24" s="191"/>
      <c r="R24" s="191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</row>
    <row r="25" spans="1:43" s="190" customFormat="1" ht="13.5" customHeight="1" thickBot="1">
      <c r="A25" s="372">
        <v>0.2</v>
      </c>
      <c r="B25" s="373"/>
      <c r="C25" s="373"/>
      <c r="D25" s="373"/>
      <c r="E25" s="373"/>
      <c r="F25" s="373"/>
      <c r="G25" s="373"/>
      <c r="H25" s="374"/>
      <c r="I25" s="209"/>
      <c r="J25" s="217" t="e">
        <f>SUM(J21-J24)</f>
        <v>#VALUE!</v>
      </c>
      <c r="K25" s="217" t="e">
        <f t="shared" ref="K25:M25" si="8">SUM(K21-K24)</f>
        <v>#VALUE!</v>
      </c>
      <c r="L25" s="217" t="e">
        <f t="shared" si="8"/>
        <v>#VALUE!</v>
      </c>
      <c r="M25" s="218" t="e">
        <f t="shared" si="8"/>
        <v>#VALUE!</v>
      </c>
      <c r="N25" s="191"/>
      <c r="O25" s="191"/>
      <c r="P25" s="191"/>
      <c r="Q25" s="191"/>
      <c r="R25" s="191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</row>
    <row r="26" spans="1:43" ht="13.5" customHeight="1"/>
    <row r="27" spans="1:43" ht="13.5" customHeight="1"/>
    <row r="28" spans="1:43" ht="13.5" customHeight="1"/>
    <row r="29" spans="1:43" ht="13.5" customHeight="1"/>
    <row r="30" spans="1:43" ht="13.5" customHeight="1"/>
    <row r="31" spans="1:43" ht="13.5" customHeight="1"/>
    <row r="32" spans="1:43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2" customHeight="1"/>
    <row r="105" ht="12" customHeight="1"/>
  </sheetData>
  <sheetProtection algorithmName="SHA-512" hashValue="l+i5MQ2Z1NoQN0WJOF26RIgqrcQMzaUGMqwpSNIJ3u3b6J/qNJUeZAaOfthtoIeAum0mxUh+Jeg7PrASaQ0fbg==" saltValue="TkpFWeanS20XwAhts9jMCA==" spinCount="100000" sheet="1" objects="1" scenarios="1" selectLockedCells="1"/>
  <mergeCells count="28">
    <mergeCell ref="A25:H25"/>
    <mergeCell ref="J3:K3"/>
    <mergeCell ref="L3:M3"/>
    <mergeCell ref="A3:I5"/>
    <mergeCell ref="A16:H16"/>
    <mergeCell ref="A19:H19"/>
    <mergeCell ref="A20:H20"/>
    <mergeCell ref="A21:H21"/>
    <mergeCell ref="A22:H22"/>
    <mergeCell ref="C10:C15"/>
    <mergeCell ref="D15:G15"/>
    <mergeCell ref="D14:G14"/>
    <mergeCell ref="D11:G11"/>
    <mergeCell ref="D10:G10"/>
    <mergeCell ref="A6:A15"/>
    <mergeCell ref="A23:H23"/>
    <mergeCell ref="A24:H24"/>
    <mergeCell ref="D8:G8"/>
    <mergeCell ref="D12:G12"/>
    <mergeCell ref="D2:E2"/>
    <mergeCell ref="B6:B15"/>
    <mergeCell ref="D13:G13"/>
    <mergeCell ref="C6:C9"/>
    <mergeCell ref="D6:G6"/>
    <mergeCell ref="D9:G9"/>
    <mergeCell ref="D7:G7"/>
    <mergeCell ref="A17:H17"/>
    <mergeCell ref="A18:H18"/>
  </mergeCells>
  <phoneticPr fontId="8"/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2"/>
  <sheetViews>
    <sheetView zoomScale="80" zoomScaleNormal="80" workbookViewId="0">
      <selection activeCell="P18" sqref="P18"/>
    </sheetView>
  </sheetViews>
  <sheetFormatPr defaultRowHeight="13.5"/>
  <cols>
    <col min="1" max="2" width="3.125" style="50" customWidth="1"/>
    <col min="3" max="4" width="3.125" style="9" customWidth="1"/>
    <col min="5" max="5" width="5.875" style="9" customWidth="1"/>
    <col min="6" max="7" width="9" style="9" customWidth="1"/>
    <col min="8" max="8" width="6.25" style="9" customWidth="1"/>
    <col min="9" max="9" width="3.125" style="4" customWidth="1"/>
    <col min="10" max="11" width="6.25" style="39" customWidth="1"/>
    <col min="12" max="13" width="6.25" style="9" customWidth="1"/>
    <col min="14" max="14" width="6.25" style="51" customWidth="1"/>
    <col min="15" max="17" width="11.875" style="9" customWidth="1"/>
    <col min="18" max="23" width="10.625" style="9" customWidth="1"/>
    <col min="24" max="24" width="11.875" style="9" customWidth="1"/>
    <col min="25" max="25" width="9" style="52"/>
    <col min="26" max="26" width="9" style="9"/>
    <col min="27" max="51" width="9" style="8"/>
    <col min="52" max="16384" width="9" style="50"/>
  </cols>
  <sheetData>
    <row r="1" spans="1:51">
      <c r="A1" s="49" t="s">
        <v>45</v>
      </c>
    </row>
    <row r="2" spans="1:51" ht="14.25" thickBot="1"/>
    <row r="3" spans="1:51" s="9" customFormat="1" ht="13.5" customHeight="1">
      <c r="A3" s="50"/>
      <c r="B3" s="50"/>
      <c r="D3" s="398" t="s">
        <v>11</v>
      </c>
      <c r="E3" s="399"/>
      <c r="F3" s="125" t="e">
        <f>#REF!</f>
        <v>#REF!</v>
      </c>
      <c r="H3" s="512" t="e">
        <f>#REF!</f>
        <v>#REF!</v>
      </c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4"/>
      <c r="Y3" s="52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9" customFormat="1" ht="13.5" customHeight="1">
      <c r="A4" s="50"/>
      <c r="B4" s="50"/>
      <c r="D4" s="398" t="s">
        <v>12</v>
      </c>
      <c r="E4" s="399"/>
      <c r="F4" s="126" t="e">
        <f>#REF!</f>
        <v>#REF!</v>
      </c>
      <c r="H4" s="407" t="s">
        <v>7</v>
      </c>
      <c r="I4" s="26"/>
      <c r="J4" s="521" t="s">
        <v>169</v>
      </c>
      <c r="K4" s="521" t="s">
        <v>170</v>
      </c>
      <c r="L4" s="74" t="s">
        <v>78</v>
      </c>
      <c r="M4" s="33" t="s">
        <v>79</v>
      </c>
      <c r="N4" s="410" t="s">
        <v>22</v>
      </c>
      <c r="O4" s="412" t="s">
        <v>23</v>
      </c>
      <c r="P4" s="412"/>
      <c r="Q4" s="412"/>
      <c r="R4" s="412"/>
      <c r="S4" s="412"/>
      <c r="T4" s="412"/>
      <c r="U4" s="412"/>
      <c r="V4" s="398"/>
      <c r="W4" s="398"/>
      <c r="X4" s="413"/>
      <c r="Y4" s="52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1:51" s="9" customFormat="1" ht="13.5" customHeight="1" thickBot="1">
      <c r="A5" s="50"/>
      <c r="B5" s="50"/>
      <c r="E5" s="11"/>
      <c r="F5" s="11"/>
      <c r="G5" s="11"/>
      <c r="H5" s="407"/>
      <c r="I5" s="71"/>
      <c r="J5" s="522"/>
      <c r="K5" s="522"/>
      <c r="L5" s="128" t="e">
        <f>#REF!</f>
        <v>#REF!</v>
      </c>
      <c r="M5" s="128" t="e">
        <f>#REF!</f>
        <v>#REF!</v>
      </c>
      <c r="N5" s="411"/>
      <c r="O5" s="10" t="s">
        <v>173</v>
      </c>
      <c r="P5" s="10" t="s">
        <v>174</v>
      </c>
      <c r="Q5" s="10" t="s">
        <v>14</v>
      </c>
      <c r="R5" s="10" t="s">
        <v>63</v>
      </c>
      <c r="S5" s="10" t="s">
        <v>175</v>
      </c>
      <c r="T5" s="10" t="s">
        <v>176</v>
      </c>
      <c r="U5" s="10" t="s">
        <v>15</v>
      </c>
      <c r="V5" s="68" t="s">
        <v>177</v>
      </c>
      <c r="W5" s="10" t="s">
        <v>178</v>
      </c>
      <c r="X5" s="70" t="s">
        <v>16</v>
      </c>
      <c r="Y5" s="53" t="s">
        <v>179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9" customFormat="1" ht="13.5" customHeight="1">
      <c r="A6" s="445" t="s">
        <v>67</v>
      </c>
      <c r="B6" s="447" t="s">
        <v>33</v>
      </c>
      <c r="C6" s="517" t="s">
        <v>0</v>
      </c>
      <c r="D6" s="517"/>
      <c r="E6" s="518"/>
      <c r="F6" s="518"/>
      <c r="G6" s="518"/>
      <c r="H6" s="124" t="e">
        <f>#REF!</f>
        <v>#REF!</v>
      </c>
      <c r="I6" s="23" t="e">
        <f>#REF!</f>
        <v>#REF!</v>
      </c>
      <c r="J6" s="78" t="e">
        <f>#REF!</f>
        <v>#REF!</v>
      </c>
      <c r="K6" s="78" t="e">
        <f>#REF!</f>
        <v>#REF!</v>
      </c>
      <c r="L6" s="78" t="e">
        <f>#REF!</f>
        <v>#REF!</v>
      </c>
      <c r="M6" s="78" t="e">
        <f>#REF!</f>
        <v>#REF!</v>
      </c>
      <c r="N6" s="56" t="e">
        <f>#REF!</f>
        <v>#REF!</v>
      </c>
      <c r="O6" s="55" t="e">
        <f>INT(V6*0.9)</f>
        <v>#REF!</v>
      </c>
      <c r="P6" s="55" t="e">
        <f>INT(W6*0.8)</f>
        <v>#REF!</v>
      </c>
      <c r="Q6" s="55" t="e">
        <f>SUM(O6:P6)</f>
        <v>#REF!</v>
      </c>
      <c r="R6" s="55">
        <f>IFERROR(INT(Y6/J6*M6),0)</f>
        <v>0</v>
      </c>
      <c r="S6" s="55" t="e">
        <f>SUM(Y6-R6)</f>
        <v>#REF!</v>
      </c>
      <c r="T6" s="61" t="e">
        <f>SUM(W6-P6)</f>
        <v>#REF!</v>
      </c>
      <c r="U6" s="61" t="e">
        <f>SUM(S6:T6)</f>
        <v>#REF!</v>
      </c>
      <c r="V6" s="61" t="e">
        <f>INT($F$4*H6*I6*J6*N6)</f>
        <v>#REF!</v>
      </c>
      <c r="W6" s="61" t="e">
        <f>INT($F$4*H6*I6*K6*N6)</f>
        <v>#REF!</v>
      </c>
      <c r="X6" s="57" t="e">
        <f>SUM(V6:W6)</f>
        <v>#REF!</v>
      </c>
      <c r="Y6" s="53" t="e">
        <f>SUM(V6-O6)</f>
        <v>#REF!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s="9" customFormat="1" ht="13.5" customHeight="1">
      <c r="A7" s="515"/>
      <c r="B7" s="448"/>
      <c r="C7" s="519" t="s">
        <v>1</v>
      </c>
      <c r="D7" s="519"/>
      <c r="E7" s="520"/>
      <c r="F7" s="520"/>
      <c r="G7" s="520"/>
      <c r="H7" s="124" t="e">
        <f>#REF!</f>
        <v>#REF!</v>
      </c>
      <c r="I7" s="19" t="e">
        <f>#REF!</f>
        <v>#REF!</v>
      </c>
      <c r="J7" s="116" t="e">
        <f>#REF!</f>
        <v>#REF!</v>
      </c>
      <c r="K7" s="116" t="e">
        <f>#REF!</f>
        <v>#REF!</v>
      </c>
      <c r="L7" s="116" t="e">
        <f>#REF!</f>
        <v>#REF!</v>
      </c>
      <c r="M7" s="116" t="e">
        <f>#REF!</f>
        <v>#REF!</v>
      </c>
      <c r="N7" s="56" t="e">
        <f>#REF!</f>
        <v>#REF!</v>
      </c>
      <c r="O7" s="55" t="e">
        <f t="shared" ref="O7:O10" si="0">INT(V7*0.9)</f>
        <v>#REF!</v>
      </c>
      <c r="P7" s="55" t="e">
        <f t="shared" ref="P7:P10" si="1">INT(W7*0.8)</f>
        <v>#REF!</v>
      </c>
      <c r="Q7" s="55" t="e">
        <f t="shared" ref="Q7:Q10" si="2">SUM(O7:P7)</f>
        <v>#REF!</v>
      </c>
      <c r="R7" s="55">
        <f t="shared" ref="R7:R10" si="3">IFERROR(INT(Y7/J7*M7),0)</f>
        <v>0</v>
      </c>
      <c r="S7" s="55" t="e">
        <f t="shared" ref="S7:S10" si="4">SUM(Y7-R7)</f>
        <v>#REF!</v>
      </c>
      <c r="T7" s="61" t="e">
        <f t="shared" ref="T7:T10" si="5">SUM(W7-P7)</f>
        <v>#REF!</v>
      </c>
      <c r="U7" s="61" t="e">
        <f t="shared" ref="U7:U10" si="6">SUM(S7:T7)</f>
        <v>#REF!</v>
      </c>
      <c r="V7" s="61" t="e">
        <f t="shared" ref="V7:V10" si="7">INT($F$4*H7*I7*J7*N7)</f>
        <v>#REF!</v>
      </c>
      <c r="W7" s="61" t="e">
        <f t="shared" ref="W7:W10" si="8">INT($F$4*H7*I7*K7*N7)</f>
        <v>#REF!</v>
      </c>
      <c r="X7" s="57" t="e">
        <f t="shared" ref="X7:X10" si="9">SUM(V7:W7)</f>
        <v>#REF!</v>
      </c>
      <c r="Y7" s="53" t="e">
        <f t="shared" ref="Y7:Y10" si="10">SUM(V7-O7)</f>
        <v>#REF!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3.5" customHeight="1">
      <c r="A8" s="515"/>
      <c r="B8" s="448"/>
      <c r="C8" s="519" t="s">
        <v>2</v>
      </c>
      <c r="D8" s="519"/>
      <c r="E8" s="520"/>
      <c r="F8" s="520"/>
      <c r="G8" s="520"/>
      <c r="H8" s="124" t="e">
        <f>#REF!</f>
        <v>#REF!</v>
      </c>
      <c r="I8" s="19" t="e">
        <f>#REF!</f>
        <v>#REF!</v>
      </c>
      <c r="J8" s="116" t="e">
        <f>#REF!</f>
        <v>#REF!</v>
      </c>
      <c r="K8" s="116" t="e">
        <f>#REF!</f>
        <v>#REF!</v>
      </c>
      <c r="L8" s="116" t="e">
        <f>#REF!</f>
        <v>#REF!</v>
      </c>
      <c r="M8" s="116" t="e">
        <f>#REF!</f>
        <v>#REF!</v>
      </c>
      <c r="N8" s="56" t="e">
        <f>#REF!</f>
        <v>#REF!</v>
      </c>
      <c r="O8" s="55" t="e">
        <f t="shared" si="0"/>
        <v>#REF!</v>
      </c>
      <c r="P8" s="55" t="e">
        <f t="shared" si="1"/>
        <v>#REF!</v>
      </c>
      <c r="Q8" s="55" t="e">
        <f t="shared" si="2"/>
        <v>#REF!</v>
      </c>
      <c r="R8" s="55">
        <f t="shared" si="3"/>
        <v>0</v>
      </c>
      <c r="S8" s="55" t="e">
        <f t="shared" si="4"/>
        <v>#REF!</v>
      </c>
      <c r="T8" s="61" t="e">
        <f t="shared" si="5"/>
        <v>#REF!</v>
      </c>
      <c r="U8" s="61" t="e">
        <f t="shared" si="6"/>
        <v>#REF!</v>
      </c>
      <c r="V8" s="61" t="e">
        <f t="shared" si="7"/>
        <v>#REF!</v>
      </c>
      <c r="W8" s="61" t="e">
        <f t="shared" si="8"/>
        <v>#REF!</v>
      </c>
      <c r="X8" s="57" t="e">
        <f t="shared" si="9"/>
        <v>#REF!</v>
      </c>
      <c r="Y8" s="53" t="e">
        <f t="shared" si="10"/>
        <v>#REF!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ht="13.5" customHeight="1">
      <c r="A9" s="515"/>
      <c r="B9" s="448"/>
      <c r="C9" s="519" t="s">
        <v>3</v>
      </c>
      <c r="D9" s="519"/>
      <c r="E9" s="520"/>
      <c r="F9" s="520"/>
      <c r="G9" s="520"/>
      <c r="H9" s="124" t="e">
        <f>#REF!</f>
        <v>#REF!</v>
      </c>
      <c r="I9" s="19" t="e">
        <f>#REF!</f>
        <v>#REF!</v>
      </c>
      <c r="J9" s="116" t="e">
        <f>#REF!</f>
        <v>#REF!</v>
      </c>
      <c r="K9" s="116" t="e">
        <f>#REF!</f>
        <v>#REF!</v>
      </c>
      <c r="L9" s="116" t="e">
        <f>#REF!</f>
        <v>#REF!</v>
      </c>
      <c r="M9" s="116" t="e">
        <f>#REF!</f>
        <v>#REF!</v>
      </c>
      <c r="N9" s="56" t="e">
        <f>#REF!</f>
        <v>#REF!</v>
      </c>
      <c r="O9" s="55" t="e">
        <f t="shared" si="0"/>
        <v>#REF!</v>
      </c>
      <c r="P9" s="55" t="e">
        <f t="shared" si="1"/>
        <v>#REF!</v>
      </c>
      <c r="Q9" s="55" t="e">
        <f t="shared" si="2"/>
        <v>#REF!</v>
      </c>
      <c r="R9" s="55">
        <f t="shared" si="3"/>
        <v>0</v>
      </c>
      <c r="S9" s="55" t="e">
        <f t="shared" si="4"/>
        <v>#REF!</v>
      </c>
      <c r="T9" s="61" t="e">
        <f t="shared" si="5"/>
        <v>#REF!</v>
      </c>
      <c r="U9" s="61" t="e">
        <f t="shared" si="6"/>
        <v>#REF!</v>
      </c>
      <c r="V9" s="61" t="e">
        <f t="shared" si="7"/>
        <v>#REF!</v>
      </c>
      <c r="W9" s="61" t="e">
        <f t="shared" si="8"/>
        <v>#REF!</v>
      </c>
      <c r="X9" s="57" t="e">
        <f t="shared" si="9"/>
        <v>#REF!</v>
      </c>
      <c r="Y9" s="53" t="e">
        <f t="shared" si="10"/>
        <v>#REF!</v>
      </c>
    </row>
    <row r="10" spans="1:51" ht="13.5" customHeight="1">
      <c r="A10" s="515"/>
      <c r="B10" s="448"/>
      <c r="C10" s="519" t="s">
        <v>4</v>
      </c>
      <c r="D10" s="519"/>
      <c r="E10" s="520"/>
      <c r="F10" s="520"/>
      <c r="G10" s="520"/>
      <c r="H10" s="124" t="e">
        <f>#REF!</f>
        <v>#REF!</v>
      </c>
      <c r="I10" s="19" t="e">
        <f>#REF!</f>
        <v>#REF!</v>
      </c>
      <c r="J10" s="116" t="e">
        <f>#REF!</f>
        <v>#REF!</v>
      </c>
      <c r="K10" s="116" t="e">
        <f>#REF!</f>
        <v>#REF!</v>
      </c>
      <c r="L10" s="116" t="e">
        <f>#REF!</f>
        <v>#REF!</v>
      </c>
      <c r="M10" s="116" t="e">
        <f>#REF!</f>
        <v>#REF!</v>
      </c>
      <c r="N10" s="56" t="e">
        <f>#REF!</f>
        <v>#REF!</v>
      </c>
      <c r="O10" s="55" t="e">
        <f t="shared" si="0"/>
        <v>#REF!</v>
      </c>
      <c r="P10" s="55" t="e">
        <f t="shared" si="1"/>
        <v>#REF!</v>
      </c>
      <c r="Q10" s="55" t="e">
        <f t="shared" si="2"/>
        <v>#REF!</v>
      </c>
      <c r="R10" s="55">
        <f t="shared" si="3"/>
        <v>0</v>
      </c>
      <c r="S10" s="55" t="e">
        <f t="shared" si="4"/>
        <v>#REF!</v>
      </c>
      <c r="T10" s="61" t="e">
        <f t="shared" si="5"/>
        <v>#REF!</v>
      </c>
      <c r="U10" s="61" t="e">
        <f t="shared" si="6"/>
        <v>#REF!</v>
      </c>
      <c r="V10" s="61" t="e">
        <f t="shared" si="7"/>
        <v>#REF!</v>
      </c>
      <c r="W10" s="61" t="e">
        <f t="shared" si="8"/>
        <v>#REF!</v>
      </c>
      <c r="X10" s="57" t="e">
        <f t="shared" si="9"/>
        <v>#REF!</v>
      </c>
      <c r="Y10" s="53" t="e">
        <f t="shared" si="10"/>
        <v>#REF!</v>
      </c>
    </row>
    <row r="11" spans="1:51" ht="13.5" customHeight="1">
      <c r="A11" s="515"/>
      <c r="B11" s="452"/>
      <c r="C11" s="523" t="s">
        <v>37</v>
      </c>
      <c r="D11" s="524"/>
      <c r="E11" s="524"/>
      <c r="F11" s="524"/>
      <c r="G11" s="525"/>
      <c r="H11" s="526"/>
      <c r="I11" s="633"/>
      <c r="J11" s="116" t="e">
        <f>#REF!</f>
        <v>#REF!</v>
      </c>
      <c r="K11" s="116" t="e">
        <f>#REF!</f>
        <v>#REF!</v>
      </c>
      <c r="L11" s="116" t="e">
        <f>#REF!</f>
        <v>#REF!</v>
      </c>
      <c r="M11" s="116" t="e">
        <f>#REF!</f>
        <v>#REF!</v>
      </c>
      <c r="N11" s="18"/>
      <c r="O11" s="129" t="e">
        <f>SUM(O6:O10)</f>
        <v>#REF!</v>
      </c>
      <c r="P11" s="129" t="e">
        <f t="shared" ref="P11:X11" si="11">SUM(P6:P10)</f>
        <v>#REF!</v>
      </c>
      <c r="Q11" s="129" t="e">
        <f t="shared" si="11"/>
        <v>#REF!</v>
      </c>
      <c r="R11" s="129">
        <f>SUM(R6:R10)</f>
        <v>0</v>
      </c>
      <c r="S11" s="129" t="e">
        <f t="shared" si="11"/>
        <v>#REF!</v>
      </c>
      <c r="T11" s="129" t="e">
        <f t="shared" si="11"/>
        <v>#REF!</v>
      </c>
      <c r="U11" s="129" t="e">
        <f>SUM(U6:U10)</f>
        <v>#REF!</v>
      </c>
      <c r="V11" s="129" t="e">
        <f t="shared" si="11"/>
        <v>#REF!</v>
      </c>
      <c r="W11" s="129" t="e">
        <f t="shared" si="11"/>
        <v>#REF!</v>
      </c>
      <c r="X11" s="130" t="e">
        <f t="shared" si="11"/>
        <v>#REF!</v>
      </c>
    </row>
    <row r="12" spans="1:51" s="9" customFormat="1" ht="13.5" customHeight="1">
      <c r="A12" s="515"/>
      <c r="B12" s="528" t="s">
        <v>36</v>
      </c>
      <c r="C12" s="519" t="s">
        <v>34</v>
      </c>
      <c r="D12" s="519"/>
      <c r="E12" s="520"/>
      <c r="F12" s="520"/>
      <c r="G12" s="520"/>
      <c r="H12" s="150" t="e">
        <f>#REF!</f>
        <v>#REF!</v>
      </c>
      <c r="I12" s="19" t="e">
        <f>#REF!</f>
        <v>#REF!</v>
      </c>
      <c r="J12" s="116" t="e">
        <f>#REF!</f>
        <v>#REF!</v>
      </c>
      <c r="K12" s="116" t="e">
        <f>#REF!</f>
        <v>#REF!</v>
      </c>
      <c r="L12" s="116" t="e">
        <f>#REF!</f>
        <v>#REF!</v>
      </c>
      <c r="M12" s="116" t="e">
        <f>#REF!</f>
        <v>#REF!</v>
      </c>
      <c r="N12" s="18" t="e">
        <f>#REF!</f>
        <v>#REF!</v>
      </c>
      <c r="O12" s="55" t="e">
        <f t="shared" ref="O12" si="12">INT(V12*0.9)</f>
        <v>#REF!</v>
      </c>
      <c r="P12" s="55" t="e">
        <f t="shared" ref="P12" si="13">INT(W12*0.8)</f>
        <v>#REF!</v>
      </c>
      <c r="Q12" s="55" t="e">
        <f t="shared" ref="Q12" si="14">SUM(O12:P12)</f>
        <v>#REF!</v>
      </c>
      <c r="R12" s="55">
        <f t="shared" ref="R12" si="15">IFERROR(INT(Y12/J12*M12),0)</f>
        <v>0</v>
      </c>
      <c r="S12" s="55" t="e">
        <f t="shared" ref="S12" si="16">SUM(Y12-R12)</f>
        <v>#REF!</v>
      </c>
      <c r="T12" s="61" t="e">
        <f t="shared" ref="T12" si="17">SUM(W12-P12)</f>
        <v>#REF!</v>
      </c>
      <c r="U12" s="61" t="e">
        <f t="shared" ref="U12" si="18">SUM(S12:T12)</f>
        <v>#REF!</v>
      </c>
      <c r="V12" s="61" t="e">
        <f t="shared" ref="V12" si="19">INT($F$4*H12*I12*J12*N12)</f>
        <v>#REF!</v>
      </c>
      <c r="W12" s="61" t="e">
        <f t="shared" ref="W12" si="20">INT($F$4*H12*I12*K12*N12)</f>
        <v>#REF!</v>
      </c>
      <c r="X12" s="57" t="e">
        <f t="shared" ref="X12" si="21">SUM(V12:W12)</f>
        <v>#REF!</v>
      </c>
      <c r="Y12" s="53" t="e">
        <f t="shared" ref="Y12" si="22">SUM(V12-O12)</f>
        <v>#REF!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</row>
    <row r="13" spans="1:51" s="9" customFormat="1" ht="13.5" customHeight="1">
      <c r="A13" s="515"/>
      <c r="B13" s="529"/>
      <c r="C13" s="519" t="s">
        <v>35</v>
      </c>
      <c r="D13" s="519"/>
      <c r="E13" s="520"/>
      <c r="F13" s="520"/>
      <c r="G13" s="520"/>
      <c r="H13" s="151" t="e">
        <f>#REF!</f>
        <v>#REF!</v>
      </c>
      <c r="I13" s="19" t="e">
        <f>#REF!</f>
        <v>#REF!</v>
      </c>
      <c r="J13" s="116" t="e">
        <f>#REF!</f>
        <v>#REF!</v>
      </c>
      <c r="K13" s="116" t="e">
        <f>#REF!</f>
        <v>#REF!</v>
      </c>
      <c r="L13" s="116" t="e">
        <f>#REF!</f>
        <v>#REF!</v>
      </c>
      <c r="M13" s="116" t="e">
        <f>#REF!</f>
        <v>#REF!</v>
      </c>
      <c r="N13" s="18" t="e">
        <f>#REF!</f>
        <v>#REF!</v>
      </c>
      <c r="O13" s="55" t="e">
        <f t="shared" ref="O13" si="23">INT(V13*0.9)</f>
        <v>#REF!</v>
      </c>
      <c r="P13" s="55" t="e">
        <f t="shared" ref="P13" si="24">INT(W13*0.8)</f>
        <v>#REF!</v>
      </c>
      <c r="Q13" s="55" t="e">
        <f t="shared" ref="Q13" si="25">SUM(O13:P13)</f>
        <v>#REF!</v>
      </c>
      <c r="R13" s="55">
        <f t="shared" ref="R13" si="26">IFERROR(INT(Y13/J13*M13),0)</f>
        <v>0</v>
      </c>
      <c r="S13" s="55" t="e">
        <f t="shared" ref="S13" si="27">SUM(Y13-R13)</f>
        <v>#REF!</v>
      </c>
      <c r="T13" s="61" t="e">
        <f t="shared" ref="T13" si="28">SUM(W13-P13)</f>
        <v>#REF!</v>
      </c>
      <c r="U13" s="61" t="e">
        <f t="shared" ref="U13" si="29">SUM(S13:T13)</f>
        <v>#REF!</v>
      </c>
      <c r="V13" s="61" t="e">
        <f t="shared" ref="V13" si="30">INT($F$4*H13*I13*J13*N13)</f>
        <v>#REF!</v>
      </c>
      <c r="W13" s="61" t="e">
        <f t="shared" ref="W13" si="31">INT($F$4*H13*I13*K13*N13)</f>
        <v>#REF!</v>
      </c>
      <c r="X13" s="57" t="e">
        <f t="shared" ref="X13" si="32">SUM(V13:W13)</f>
        <v>#REF!</v>
      </c>
      <c r="Y13" s="53" t="e">
        <f t="shared" ref="Y13" si="33">SUM(V13-O13)</f>
        <v>#REF!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3.5" customHeight="1">
      <c r="A14" s="515"/>
      <c r="B14" s="529"/>
      <c r="C14" s="530" t="s">
        <v>38</v>
      </c>
      <c r="D14" s="531"/>
      <c r="E14" s="531"/>
      <c r="F14" s="531"/>
      <c r="G14" s="532"/>
      <c r="H14" s="533"/>
      <c r="I14" s="634"/>
      <c r="J14" s="143" t="e">
        <f>#REF!</f>
        <v>#REF!</v>
      </c>
      <c r="K14" s="143" t="e">
        <f>#REF!</f>
        <v>#REF!</v>
      </c>
      <c r="L14" s="143" t="e">
        <f>#REF!</f>
        <v>#REF!</v>
      </c>
      <c r="M14" s="143" t="e">
        <f>#REF!</f>
        <v>#REF!</v>
      </c>
      <c r="N14" s="18"/>
      <c r="O14" s="131" t="e">
        <f>SUM(O12:O13)</f>
        <v>#REF!</v>
      </c>
      <c r="P14" s="131" t="e">
        <f t="shared" ref="P14:X14" si="34">SUM(P12:P13)</f>
        <v>#REF!</v>
      </c>
      <c r="Q14" s="131" t="e">
        <f t="shared" si="34"/>
        <v>#REF!</v>
      </c>
      <c r="R14" s="131">
        <f t="shared" si="34"/>
        <v>0</v>
      </c>
      <c r="S14" s="131" t="e">
        <f t="shared" si="34"/>
        <v>#REF!</v>
      </c>
      <c r="T14" s="131" t="e">
        <f t="shared" si="34"/>
        <v>#REF!</v>
      </c>
      <c r="U14" s="131" t="e">
        <f t="shared" si="34"/>
        <v>#REF!</v>
      </c>
      <c r="V14" s="131" t="e">
        <f t="shared" si="34"/>
        <v>#REF!</v>
      </c>
      <c r="W14" s="131" t="e">
        <f t="shared" si="34"/>
        <v>#REF!</v>
      </c>
      <c r="X14" s="132" t="e">
        <f t="shared" si="34"/>
        <v>#REF!</v>
      </c>
      <c r="Y14" s="52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22" customFormat="1" ht="13.5" customHeight="1">
      <c r="A15" s="516"/>
      <c r="B15" s="553" t="s">
        <v>90</v>
      </c>
      <c r="C15" s="554"/>
      <c r="D15" s="554"/>
      <c r="E15" s="554"/>
      <c r="F15" s="554"/>
      <c r="G15" s="555"/>
      <c r="H15" s="556"/>
      <c r="I15" s="557"/>
      <c r="J15" s="557"/>
      <c r="K15" s="557"/>
      <c r="L15" s="557"/>
      <c r="M15" s="557"/>
      <c r="N15" s="558"/>
      <c r="O15" s="112" t="e">
        <f>SUM(O14,O11)</f>
        <v>#REF!</v>
      </c>
      <c r="P15" s="112" t="e">
        <f t="shared" ref="P15:X15" si="35">SUM(P14,P11)</f>
        <v>#REF!</v>
      </c>
      <c r="Q15" s="112" t="e">
        <f t="shared" si="35"/>
        <v>#REF!</v>
      </c>
      <c r="R15" s="112">
        <f t="shared" si="35"/>
        <v>0</v>
      </c>
      <c r="S15" s="112" t="e">
        <f t="shared" si="35"/>
        <v>#REF!</v>
      </c>
      <c r="T15" s="112" t="e">
        <f t="shared" si="35"/>
        <v>#REF!</v>
      </c>
      <c r="U15" s="112" t="e">
        <f t="shared" si="35"/>
        <v>#REF!</v>
      </c>
      <c r="V15" s="112" t="e">
        <f t="shared" si="35"/>
        <v>#REF!</v>
      </c>
      <c r="W15" s="112" t="e">
        <f t="shared" si="35"/>
        <v>#REF!</v>
      </c>
      <c r="X15" s="114" t="e">
        <f t="shared" si="35"/>
        <v>#REF!</v>
      </c>
      <c r="Z15" s="100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</row>
    <row r="16" spans="1:51" s="52" customFormat="1" ht="13.5" customHeight="1">
      <c r="A16" s="535" t="s">
        <v>88</v>
      </c>
      <c r="B16" s="537" t="s">
        <v>43</v>
      </c>
      <c r="C16" s="539" t="s">
        <v>80</v>
      </c>
      <c r="D16" s="541" t="s">
        <v>82</v>
      </c>
      <c r="E16" s="541"/>
      <c r="F16" s="541"/>
      <c r="G16" s="541"/>
      <c r="H16" s="28">
        <v>50</v>
      </c>
      <c r="I16" s="135" t="e">
        <f>#REF!</f>
        <v>#REF!</v>
      </c>
      <c r="J16" s="152" t="e">
        <f>#REF!</f>
        <v>#REF!</v>
      </c>
      <c r="K16" s="152" t="e">
        <f>#REF!</f>
        <v>#REF!</v>
      </c>
      <c r="L16" s="152" t="e">
        <f>#REF!</f>
        <v>#REF!</v>
      </c>
      <c r="M16" s="152" t="e">
        <f>#REF!</f>
        <v>#REF!</v>
      </c>
      <c r="N16" s="29" t="e">
        <f>#REF!</f>
        <v>#REF!</v>
      </c>
      <c r="O16" s="55" t="e">
        <f>INT(V16*0.9)</f>
        <v>#REF!</v>
      </c>
      <c r="P16" s="55" t="e">
        <f>INT(W16*0.8)</f>
        <v>#REF!</v>
      </c>
      <c r="Q16" s="55" t="e">
        <f>SUM(O16:P16)</f>
        <v>#REF!</v>
      </c>
      <c r="R16" s="55">
        <f>IFERROR(INT(Y16/J16*M16),0)</f>
        <v>0</v>
      </c>
      <c r="S16" s="55" t="e">
        <f>SUM(Y16-R16)</f>
        <v>#REF!</v>
      </c>
      <c r="T16" s="61" t="e">
        <f t="shared" ref="T16" si="36">SUM(W16-P16)</f>
        <v>#REF!</v>
      </c>
      <c r="U16" s="61" t="e">
        <f t="shared" ref="U16" si="37">SUM(S16:T16)</f>
        <v>#REF!</v>
      </c>
      <c r="V16" s="61" t="e">
        <f>INT($F$4*H16*I16*J16*N16)</f>
        <v>#REF!</v>
      </c>
      <c r="W16" s="61" t="e">
        <f>INT($F$4*H16*I16*K16*N16)</f>
        <v>#REF!</v>
      </c>
      <c r="X16" s="57" t="e">
        <f>SUM(V16:W16)</f>
        <v>#REF!</v>
      </c>
      <c r="Y16" s="53" t="e">
        <f>SUM(V16-O16)</f>
        <v>#REF!</v>
      </c>
      <c r="Z16" s="9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52" customFormat="1" ht="13.5" customHeight="1">
      <c r="A17" s="536"/>
      <c r="B17" s="538"/>
      <c r="C17" s="540"/>
      <c r="D17" s="406" t="s">
        <v>46</v>
      </c>
      <c r="E17" s="406"/>
      <c r="F17" s="406"/>
      <c r="G17" s="406"/>
      <c r="H17" s="30">
        <v>27</v>
      </c>
      <c r="I17" s="31" t="e">
        <f>#REF!</f>
        <v>#REF!</v>
      </c>
      <c r="J17" s="153" t="e">
        <f>#REF!</f>
        <v>#REF!</v>
      </c>
      <c r="K17" s="153" t="e">
        <f>#REF!</f>
        <v>#REF!</v>
      </c>
      <c r="L17" s="153" t="e">
        <f>#REF!</f>
        <v>#REF!</v>
      </c>
      <c r="M17" s="153" t="e">
        <f>#REF!</f>
        <v>#REF!</v>
      </c>
      <c r="N17" s="32" t="e">
        <f>#REF!</f>
        <v>#REF!</v>
      </c>
      <c r="O17" s="55" t="e">
        <f t="shared" ref="O17:O20" si="38">INT(V17*0.9)</f>
        <v>#REF!</v>
      </c>
      <c r="P17" s="55" t="e">
        <f t="shared" ref="P17:P20" si="39">INT(W17*0.8)</f>
        <v>#REF!</v>
      </c>
      <c r="Q17" s="55" t="e">
        <f t="shared" ref="Q17:Q20" si="40">SUM(O17:P17)</f>
        <v>#REF!</v>
      </c>
      <c r="R17" s="55">
        <f t="shared" ref="R17:R20" si="41">IFERROR(INT(Y17/J17*M17),0)</f>
        <v>0</v>
      </c>
      <c r="S17" s="55" t="e">
        <f t="shared" ref="S17:S20" si="42">SUM(Y17-R17)</f>
        <v>#REF!</v>
      </c>
      <c r="T17" s="61" t="e">
        <f t="shared" ref="T17:T20" si="43">SUM(W17-P17)</f>
        <v>#REF!</v>
      </c>
      <c r="U17" s="61" t="e">
        <f t="shared" ref="U17:U20" si="44">SUM(S17:T17)</f>
        <v>#REF!</v>
      </c>
      <c r="V17" s="61" t="e">
        <f t="shared" ref="V17:V20" si="45">INT($F$4*H17*I17*J17*N17)</f>
        <v>#REF!</v>
      </c>
      <c r="W17" s="61" t="e">
        <f t="shared" ref="W17:W20" si="46">INT($F$4*H17*I17*K17*N17)</f>
        <v>#REF!</v>
      </c>
      <c r="X17" s="57" t="e">
        <f t="shared" ref="X17:X20" si="47">SUM(V17:W17)</f>
        <v>#REF!</v>
      </c>
      <c r="Y17" s="53" t="e">
        <f t="shared" ref="Y17:Y20" si="48">SUM(V17-O17)</f>
        <v>#REF!</v>
      </c>
      <c r="Z17" s="9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52" customFormat="1" ht="13.5" customHeight="1">
      <c r="A18" s="536"/>
      <c r="B18" s="538"/>
      <c r="C18" s="542" t="s">
        <v>81</v>
      </c>
      <c r="D18" s="420" t="s">
        <v>144</v>
      </c>
      <c r="E18" s="420"/>
      <c r="F18" s="420"/>
      <c r="G18" s="421"/>
      <c r="H18" s="30">
        <v>18</v>
      </c>
      <c r="I18" s="31" t="e">
        <f>#REF!</f>
        <v>#REF!</v>
      </c>
      <c r="J18" s="153" t="e">
        <f>#REF!</f>
        <v>#REF!</v>
      </c>
      <c r="K18" s="153" t="e">
        <f>#REF!</f>
        <v>#REF!</v>
      </c>
      <c r="L18" s="153" t="e">
        <f>#REF!</f>
        <v>#REF!</v>
      </c>
      <c r="M18" s="153" t="e">
        <f>#REF!</f>
        <v>#REF!</v>
      </c>
      <c r="N18" s="32" t="e">
        <f>#REF!</f>
        <v>#REF!</v>
      </c>
      <c r="O18" s="55" t="e">
        <f t="shared" si="38"/>
        <v>#REF!</v>
      </c>
      <c r="P18" s="55" t="e">
        <f t="shared" si="39"/>
        <v>#REF!</v>
      </c>
      <c r="Q18" s="55" t="e">
        <f t="shared" si="40"/>
        <v>#REF!</v>
      </c>
      <c r="R18" s="55">
        <f t="shared" si="41"/>
        <v>0</v>
      </c>
      <c r="S18" s="55" t="e">
        <f t="shared" si="42"/>
        <v>#REF!</v>
      </c>
      <c r="T18" s="61" t="e">
        <f t="shared" si="43"/>
        <v>#REF!</v>
      </c>
      <c r="U18" s="61" t="e">
        <f t="shared" si="44"/>
        <v>#REF!</v>
      </c>
      <c r="V18" s="61" t="e">
        <f t="shared" si="45"/>
        <v>#REF!</v>
      </c>
      <c r="W18" s="61" t="e">
        <f t="shared" si="46"/>
        <v>#REF!</v>
      </c>
      <c r="X18" s="57" t="e">
        <f t="shared" si="47"/>
        <v>#REF!</v>
      </c>
      <c r="Y18" s="53" t="e">
        <f t="shared" si="48"/>
        <v>#REF!</v>
      </c>
      <c r="Z18" s="9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</row>
    <row r="19" spans="1:51" s="52" customFormat="1" ht="13.5" customHeight="1">
      <c r="A19" s="536"/>
      <c r="B19" s="538"/>
      <c r="C19" s="543"/>
      <c r="D19" s="420" t="s">
        <v>145</v>
      </c>
      <c r="E19" s="420"/>
      <c r="F19" s="420"/>
      <c r="G19" s="421"/>
      <c r="H19" s="30">
        <v>12</v>
      </c>
      <c r="I19" s="31" t="e">
        <f>#REF!</f>
        <v>#REF!</v>
      </c>
      <c r="J19" s="153" t="e">
        <f>#REF!</f>
        <v>#REF!</v>
      </c>
      <c r="K19" s="153" t="e">
        <f>#REF!</f>
        <v>#REF!</v>
      </c>
      <c r="L19" s="153" t="e">
        <f>#REF!</f>
        <v>#REF!</v>
      </c>
      <c r="M19" s="153" t="e">
        <f>#REF!</f>
        <v>#REF!</v>
      </c>
      <c r="N19" s="32" t="e">
        <f>#REF!</f>
        <v>#REF!</v>
      </c>
      <c r="O19" s="55" t="e">
        <f t="shared" si="38"/>
        <v>#REF!</v>
      </c>
      <c r="P19" s="55" t="e">
        <f t="shared" si="39"/>
        <v>#REF!</v>
      </c>
      <c r="Q19" s="55" t="e">
        <f t="shared" si="40"/>
        <v>#REF!</v>
      </c>
      <c r="R19" s="55">
        <f t="shared" si="41"/>
        <v>0</v>
      </c>
      <c r="S19" s="55" t="e">
        <f t="shared" si="42"/>
        <v>#REF!</v>
      </c>
      <c r="T19" s="61" t="e">
        <f t="shared" si="43"/>
        <v>#REF!</v>
      </c>
      <c r="U19" s="61" t="e">
        <f t="shared" si="44"/>
        <v>#REF!</v>
      </c>
      <c r="V19" s="61" t="e">
        <f t="shared" si="45"/>
        <v>#REF!</v>
      </c>
      <c r="W19" s="61" t="e">
        <f t="shared" si="46"/>
        <v>#REF!</v>
      </c>
      <c r="X19" s="57" t="e">
        <f t="shared" si="47"/>
        <v>#REF!</v>
      </c>
      <c r="Y19" s="53" t="e">
        <f t="shared" si="48"/>
        <v>#REF!</v>
      </c>
      <c r="Z19" s="9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52" customFormat="1" ht="13.5" customHeight="1">
      <c r="A20" s="536"/>
      <c r="B20" s="538"/>
      <c r="C20" s="543"/>
      <c r="D20" s="420" t="s">
        <v>10</v>
      </c>
      <c r="E20" s="420"/>
      <c r="F20" s="420"/>
      <c r="G20" s="421"/>
      <c r="H20" s="30">
        <v>6</v>
      </c>
      <c r="I20" s="31" t="e">
        <f>#REF!</f>
        <v>#REF!</v>
      </c>
      <c r="J20" s="153" t="e">
        <f>#REF!</f>
        <v>#REF!</v>
      </c>
      <c r="K20" s="153" t="e">
        <f>#REF!</f>
        <v>#REF!</v>
      </c>
      <c r="L20" s="153" t="e">
        <f>#REF!</f>
        <v>#REF!</v>
      </c>
      <c r="M20" s="153" t="e">
        <f>#REF!</f>
        <v>#REF!</v>
      </c>
      <c r="N20" s="32" t="e">
        <f>#REF!</f>
        <v>#REF!</v>
      </c>
      <c r="O20" s="55" t="e">
        <f t="shared" si="38"/>
        <v>#REF!</v>
      </c>
      <c r="P20" s="55" t="e">
        <f t="shared" si="39"/>
        <v>#REF!</v>
      </c>
      <c r="Q20" s="55" t="e">
        <f t="shared" si="40"/>
        <v>#REF!</v>
      </c>
      <c r="R20" s="55">
        <f t="shared" si="41"/>
        <v>0</v>
      </c>
      <c r="S20" s="55" t="e">
        <f t="shared" si="42"/>
        <v>#REF!</v>
      </c>
      <c r="T20" s="61" t="e">
        <f t="shared" si="43"/>
        <v>#REF!</v>
      </c>
      <c r="U20" s="61" t="e">
        <f t="shared" si="44"/>
        <v>#REF!</v>
      </c>
      <c r="V20" s="61" t="e">
        <f t="shared" si="45"/>
        <v>#REF!</v>
      </c>
      <c r="W20" s="61" t="e">
        <f t="shared" si="46"/>
        <v>#REF!</v>
      </c>
      <c r="X20" s="57" t="e">
        <f t="shared" si="47"/>
        <v>#REF!</v>
      </c>
      <c r="Y20" s="53" t="e">
        <f t="shared" si="48"/>
        <v>#REF!</v>
      </c>
      <c r="Z20" s="9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22" customFormat="1" ht="13.5" customHeight="1">
      <c r="A21" s="536"/>
      <c r="B21" s="538"/>
      <c r="C21" s="543"/>
      <c r="D21" s="547" t="s">
        <v>92</v>
      </c>
      <c r="E21" s="548"/>
      <c r="F21" s="548"/>
      <c r="G21" s="549"/>
      <c r="H21" s="136"/>
      <c r="I21" s="137"/>
      <c r="J21" s="138"/>
      <c r="K21" s="138"/>
      <c r="L21" s="103"/>
      <c r="M21" s="103"/>
      <c r="N21" s="108"/>
      <c r="O21" s="129" t="e">
        <f>SUM(O16:O20)</f>
        <v>#REF!</v>
      </c>
      <c r="P21" s="129"/>
      <c r="Q21" s="129"/>
      <c r="R21" s="129">
        <f>SUM(R16:R20)</f>
        <v>0</v>
      </c>
      <c r="S21" s="129"/>
      <c r="T21" s="129"/>
      <c r="U21" s="129" t="e">
        <f>SUM(U16:U20)</f>
        <v>#REF!</v>
      </c>
      <c r="V21" s="133"/>
      <c r="W21" s="133"/>
      <c r="X21" s="98" t="e">
        <f>SUM(X16:X20)</f>
        <v>#REF!</v>
      </c>
      <c r="Z21" s="100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</row>
    <row r="22" spans="1:51" s="122" customFormat="1" ht="13.5" customHeight="1">
      <c r="A22" s="536"/>
      <c r="B22" s="538"/>
      <c r="C22" s="543"/>
      <c r="D22" s="547" t="s">
        <v>91</v>
      </c>
      <c r="E22" s="548"/>
      <c r="F22" s="548"/>
      <c r="G22" s="549"/>
      <c r="H22" s="136"/>
      <c r="I22" s="138"/>
      <c r="J22" s="138"/>
      <c r="K22" s="138"/>
      <c r="L22" s="103"/>
      <c r="M22" s="103"/>
      <c r="N22" s="108"/>
      <c r="O22" s="129" t="e">
        <f>SUM(O11,O21)</f>
        <v>#REF!</v>
      </c>
      <c r="P22" s="129"/>
      <c r="Q22" s="129"/>
      <c r="R22" s="129">
        <f>SUM(R11,R21)</f>
        <v>0</v>
      </c>
      <c r="S22" s="129"/>
      <c r="T22" s="129"/>
      <c r="U22" s="129" t="e">
        <f>SUM(U11,U21)</f>
        <v>#REF!</v>
      </c>
      <c r="V22" s="133"/>
      <c r="W22" s="133"/>
      <c r="X22" s="130" t="e">
        <f>SUM(X11,X21)</f>
        <v>#REF!</v>
      </c>
      <c r="Z22" s="100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</row>
    <row r="23" spans="1:51" s="122" customFormat="1" ht="13.5" customHeight="1">
      <c r="A23" s="536"/>
      <c r="B23" s="538"/>
      <c r="C23" s="544"/>
      <c r="D23" s="547" t="s">
        <v>89</v>
      </c>
      <c r="E23" s="548"/>
      <c r="F23" s="548"/>
      <c r="G23" s="549"/>
      <c r="H23" s="139" t="e">
        <f>#REF!</f>
        <v>#REF!</v>
      </c>
      <c r="I23" s="140" t="e">
        <f>#REF!</f>
        <v>#REF!</v>
      </c>
      <c r="J23" s="138"/>
      <c r="K23" s="138"/>
      <c r="L23" s="95"/>
      <c r="M23" s="95"/>
      <c r="N23" s="108"/>
      <c r="O23" s="129" t="e">
        <f>SUM(O22*H23*I23)</f>
        <v>#REF!</v>
      </c>
      <c r="P23" s="129"/>
      <c r="Q23" s="129"/>
      <c r="R23" s="129" t="e">
        <f>SUM(R22*H23*I23)</f>
        <v>#REF!</v>
      </c>
      <c r="S23" s="129"/>
      <c r="T23" s="129"/>
      <c r="U23" s="129" t="e">
        <f>SUM(U22*H23*I23)</f>
        <v>#REF!</v>
      </c>
      <c r="V23" s="133"/>
      <c r="W23" s="133"/>
      <c r="X23" s="130" t="e">
        <f>SUM(O23:U23)</f>
        <v>#REF!</v>
      </c>
      <c r="Z23" s="100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</row>
    <row r="24" spans="1:51" s="122" customFormat="1" ht="13.5" customHeight="1">
      <c r="A24" s="536"/>
      <c r="B24" s="538"/>
      <c r="C24" s="563" t="s">
        <v>37</v>
      </c>
      <c r="D24" s="564"/>
      <c r="E24" s="564"/>
      <c r="F24" s="564"/>
      <c r="G24" s="565"/>
      <c r="H24" s="550"/>
      <c r="I24" s="551"/>
      <c r="J24" s="551"/>
      <c r="K24" s="551"/>
      <c r="L24" s="551"/>
      <c r="M24" s="551"/>
      <c r="N24" s="552"/>
      <c r="O24" s="79" t="e">
        <f>SUM(O16:O20,O23)</f>
        <v>#REF!</v>
      </c>
      <c r="P24" s="79"/>
      <c r="Q24" s="79"/>
      <c r="R24" s="79" t="e">
        <f>SUM(R16:R20,R23)</f>
        <v>#REF!</v>
      </c>
      <c r="S24" s="79"/>
      <c r="T24" s="79"/>
      <c r="U24" s="79" t="e">
        <f>SUM(U16:U20,U23)</f>
        <v>#REF!</v>
      </c>
      <c r="V24" s="80"/>
      <c r="W24" s="80"/>
      <c r="X24" s="109" t="e">
        <f>SUM(X16:X20,X23)</f>
        <v>#REF!</v>
      </c>
      <c r="Z24" s="100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</row>
    <row r="25" spans="1:51" s="52" customFormat="1" ht="13.5" customHeight="1">
      <c r="A25" s="536"/>
      <c r="B25" s="577" t="s">
        <v>44</v>
      </c>
      <c r="C25" s="559" t="s">
        <v>80</v>
      </c>
      <c r="D25" s="560" t="s">
        <v>93</v>
      </c>
      <c r="E25" s="561"/>
      <c r="F25" s="561"/>
      <c r="G25" s="562"/>
      <c r="H25" s="28">
        <v>50</v>
      </c>
      <c r="I25" s="135" t="e">
        <f>#REF!</f>
        <v>#REF!</v>
      </c>
      <c r="J25" s="152" t="e">
        <f>#REF!</f>
        <v>#REF!</v>
      </c>
      <c r="K25" s="152" t="e">
        <f>#REF!</f>
        <v>#REF!</v>
      </c>
      <c r="L25" s="152" t="e">
        <f>#REF!</f>
        <v>#REF!</v>
      </c>
      <c r="M25" s="152" t="e">
        <f>#REF!</f>
        <v>#REF!</v>
      </c>
      <c r="N25" s="29" t="e">
        <f>#REF!</f>
        <v>#REF!</v>
      </c>
      <c r="O25" s="55" t="e">
        <f t="shared" ref="O25" si="49">INT(V25*0.9)</f>
        <v>#REF!</v>
      </c>
      <c r="P25" s="55" t="e">
        <f t="shared" ref="P25" si="50">INT(W25*0.8)</f>
        <v>#REF!</v>
      </c>
      <c r="Q25" s="55" t="e">
        <f t="shared" ref="Q25" si="51">SUM(O25:P25)</f>
        <v>#REF!</v>
      </c>
      <c r="R25" s="55">
        <f t="shared" ref="R25" si="52">IFERROR(INT(Y25/J25*M25),0)</f>
        <v>0</v>
      </c>
      <c r="S25" s="55" t="e">
        <f t="shared" ref="S25" si="53">SUM(Y25-R25)</f>
        <v>#REF!</v>
      </c>
      <c r="T25" s="61" t="e">
        <f t="shared" ref="T25" si="54">SUM(W25-P25)</f>
        <v>#REF!</v>
      </c>
      <c r="U25" s="61" t="e">
        <f t="shared" ref="U25" si="55">SUM(S25:T25)</f>
        <v>#REF!</v>
      </c>
      <c r="V25" s="61" t="e">
        <f t="shared" ref="V25" si="56">INT($F$4*H25*I25*J25*N25)</f>
        <v>#REF!</v>
      </c>
      <c r="W25" s="61" t="e">
        <f t="shared" ref="W25" si="57">INT($F$4*H25*I25*K25*N25)</f>
        <v>#REF!</v>
      </c>
      <c r="X25" s="57" t="e">
        <f t="shared" ref="X25" si="58">SUM(V25:W25)</f>
        <v>#REF!</v>
      </c>
      <c r="Y25" s="53" t="e">
        <f t="shared" ref="Y25" si="59">SUM(V25-O25)</f>
        <v>#REF!</v>
      </c>
      <c r="Z25" s="9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</row>
    <row r="26" spans="1:51" s="52" customFormat="1" ht="13.5" customHeight="1">
      <c r="A26" s="536"/>
      <c r="B26" s="578"/>
      <c r="C26" s="543"/>
      <c r="D26" s="419" t="s">
        <v>47</v>
      </c>
      <c r="E26" s="420"/>
      <c r="F26" s="420"/>
      <c r="G26" s="421"/>
      <c r="H26" s="30">
        <v>27</v>
      </c>
      <c r="I26" s="31" t="e">
        <f>#REF!</f>
        <v>#REF!</v>
      </c>
      <c r="J26" s="153" t="e">
        <f>#REF!</f>
        <v>#REF!</v>
      </c>
      <c r="K26" s="153" t="e">
        <f>#REF!</f>
        <v>#REF!</v>
      </c>
      <c r="L26" s="153" t="e">
        <f>#REF!</f>
        <v>#REF!</v>
      </c>
      <c r="M26" s="153" t="e">
        <f>#REF!</f>
        <v>#REF!</v>
      </c>
      <c r="N26" s="32" t="e">
        <f>#REF!</f>
        <v>#REF!</v>
      </c>
      <c r="O26" s="55" t="e">
        <f t="shared" ref="O26:O30" si="60">INT(V26*0.9)</f>
        <v>#REF!</v>
      </c>
      <c r="P26" s="55" t="e">
        <f t="shared" ref="P26:P29" si="61">INT(W26*0.8)</f>
        <v>#REF!</v>
      </c>
      <c r="Q26" s="55" t="e">
        <f t="shared" ref="Q26:Q30" si="62">SUM(O26:P26)</f>
        <v>#REF!</v>
      </c>
      <c r="R26" s="55">
        <f t="shared" ref="R26:R30" si="63">IFERROR(INT(Y26/J26*M26),0)</f>
        <v>0</v>
      </c>
      <c r="S26" s="55" t="e">
        <f t="shared" ref="S26:S30" si="64">SUM(Y26-R26)</f>
        <v>#REF!</v>
      </c>
      <c r="T26" s="61" t="e">
        <f t="shared" ref="T26:T30" si="65">SUM(W26-P26)</f>
        <v>#REF!</v>
      </c>
      <c r="U26" s="61" t="e">
        <f t="shared" ref="U26:U30" si="66">SUM(S26:T26)</f>
        <v>#REF!</v>
      </c>
      <c r="V26" s="61" t="e">
        <f t="shared" ref="V26:V30" si="67">INT($F$4*H26*I26*J26*N26)</f>
        <v>#REF!</v>
      </c>
      <c r="W26" s="61" t="e">
        <f t="shared" ref="W26:W30" si="68">INT($F$4*H26*I26*K26*N26)</f>
        <v>#REF!</v>
      </c>
      <c r="X26" s="57" t="e">
        <f t="shared" ref="X26:X30" si="69">SUM(V26:W26)</f>
        <v>#REF!</v>
      </c>
      <c r="Y26" s="53" t="e">
        <f t="shared" ref="Y26:Y30" si="70">SUM(V26-O26)</f>
        <v>#REF!</v>
      </c>
      <c r="Z26" s="9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</row>
    <row r="27" spans="1:51" s="52" customFormat="1" ht="13.5" customHeight="1">
      <c r="A27" s="536"/>
      <c r="B27" s="578"/>
      <c r="C27" s="544"/>
      <c r="D27" s="419" t="s">
        <v>158</v>
      </c>
      <c r="E27" s="420"/>
      <c r="F27" s="420"/>
      <c r="G27" s="421"/>
      <c r="H27" s="30">
        <v>150</v>
      </c>
      <c r="I27" s="31" t="e">
        <f>#REF!</f>
        <v>#REF!</v>
      </c>
      <c r="J27" s="153" t="e">
        <f>#REF!</f>
        <v>#REF!</v>
      </c>
      <c r="K27" s="153" t="e">
        <f>#REF!</f>
        <v>#REF!</v>
      </c>
      <c r="L27" s="153" t="e">
        <f>#REF!</f>
        <v>#REF!</v>
      </c>
      <c r="M27" s="153" t="e">
        <f>#REF!</f>
        <v>#REF!</v>
      </c>
      <c r="N27" s="32" t="e">
        <f>#REF!</f>
        <v>#REF!</v>
      </c>
      <c r="O27" s="55" t="e">
        <f t="shared" si="60"/>
        <v>#REF!</v>
      </c>
      <c r="P27" s="55" t="e">
        <f t="shared" si="61"/>
        <v>#REF!</v>
      </c>
      <c r="Q27" s="55" t="e">
        <f t="shared" si="62"/>
        <v>#REF!</v>
      </c>
      <c r="R27" s="55">
        <f t="shared" si="63"/>
        <v>0</v>
      </c>
      <c r="S27" s="55" t="e">
        <f t="shared" si="64"/>
        <v>#REF!</v>
      </c>
      <c r="T27" s="61" t="e">
        <f t="shared" si="65"/>
        <v>#REF!</v>
      </c>
      <c r="U27" s="61" t="e">
        <f t="shared" si="66"/>
        <v>#REF!</v>
      </c>
      <c r="V27" s="61" t="e">
        <f t="shared" si="67"/>
        <v>#REF!</v>
      </c>
      <c r="W27" s="61" t="e">
        <f t="shared" si="68"/>
        <v>#REF!</v>
      </c>
      <c r="X27" s="57" t="e">
        <f t="shared" si="69"/>
        <v>#REF!</v>
      </c>
      <c r="Y27" s="53" t="e">
        <f t="shared" si="70"/>
        <v>#REF!</v>
      </c>
      <c r="Z27" s="9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</row>
    <row r="28" spans="1:51" s="52" customFormat="1" ht="13.5" customHeight="1">
      <c r="A28" s="536"/>
      <c r="B28" s="578"/>
      <c r="C28" s="542" t="s">
        <v>81</v>
      </c>
      <c r="D28" s="580" t="s">
        <v>159</v>
      </c>
      <c r="E28" s="580"/>
      <c r="F28" s="580"/>
      <c r="G28" s="581"/>
      <c r="H28" s="30">
        <v>18</v>
      </c>
      <c r="I28" s="31" t="e">
        <f>#REF!</f>
        <v>#REF!</v>
      </c>
      <c r="J28" s="153" t="e">
        <f>#REF!</f>
        <v>#REF!</v>
      </c>
      <c r="K28" s="153" t="e">
        <f>#REF!</f>
        <v>#REF!</v>
      </c>
      <c r="L28" s="153" t="e">
        <f>#REF!</f>
        <v>#REF!</v>
      </c>
      <c r="M28" s="153" t="e">
        <f>#REF!</f>
        <v>#REF!</v>
      </c>
      <c r="N28" s="32" t="e">
        <f>#REF!</f>
        <v>#REF!</v>
      </c>
      <c r="O28" s="55" t="e">
        <f t="shared" si="60"/>
        <v>#REF!</v>
      </c>
      <c r="P28" s="55" t="e">
        <f t="shared" si="61"/>
        <v>#REF!</v>
      </c>
      <c r="Q28" s="55" t="e">
        <f t="shared" si="62"/>
        <v>#REF!</v>
      </c>
      <c r="R28" s="55">
        <f t="shared" si="63"/>
        <v>0</v>
      </c>
      <c r="S28" s="55" t="e">
        <f t="shared" si="64"/>
        <v>#REF!</v>
      </c>
      <c r="T28" s="61" t="e">
        <f t="shared" si="65"/>
        <v>#REF!</v>
      </c>
      <c r="U28" s="61" t="e">
        <f t="shared" si="66"/>
        <v>#REF!</v>
      </c>
      <c r="V28" s="61" t="e">
        <f t="shared" si="67"/>
        <v>#REF!</v>
      </c>
      <c r="W28" s="61" t="e">
        <f t="shared" si="68"/>
        <v>#REF!</v>
      </c>
      <c r="X28" s="57" t="e">
        <f t="shared" si="69"/>
        <v>#REF!</v>
      </c>
      <c r="Y28" s="53" t="e">
        <f t="shared" si="70"/>
        <v>#REF!</v>
      </c>
      <c r="Z28" s="9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</row>
    <row r="29" spans="1:51" s="52" customFormat="1" ht="13.5" customHeight="1">
      <c r="A29" s="536"/>
      <c r="B29" s="578"/>
      <c r="C29" s="543"/>
      <c r="D29" s="580" t="s">
        <v>160</v>
      </c>
      <c r="E29" s="580"/>
      <c r="F29" s="580"/>
      <c r="G29" s="581"/>
      <c r="H29" s="72">
        <v>12</v>
      </c>
      <c r="I29" s="31" t="e">
        <f>#REF!</f>
        <v>#REF!</v>
      </c>
      <c r="J29" s="153" t="e">
        <f>#REF!</f>
        <v>#REF!</v>
      </c>
      <c r="K29" s="153" t="e">
        <f>#REF!</f>
        <v>#REF!</v>
      </c>
      <c r="L29" s="153" t="e">
        <f>#REF!</f>
        <v>#REF!</v>
      </c>
      <c r="M29" s="153" t="e">
        <f>#REF!</f>
        <v>#REF!</v>
      </c>
      <c r="N29" s="32" t="e">
        <f>#REF!</f>
        <v>#REF!</v>
      </c>
      <c r="O29" s="55" t="e">
        <f t="shared" si="60"/>
        <v>#REF!</v>
      </c>
      <c r="P29" s="55" t="e">
        <f t="shared" si="61"/>
        <v>#REF!</v>
      </c>
      <c r="Q29" s="55" t="e">
        <f t="shared" si="62"/>
        <v>#REF!</v>
      </c>
      <c r="R29" s="55">
        <f t="shared" si="63"/>
        <v>0</v>
      </c>
      <c r="S29" s="55" t="e">
        <f t="shared" si="64"/>
        <v>#REF!</v>
      </c>
      <c r="T29" s="61" t="e">
        <f t="shared" si="65"/>
        <v>#REF!</v>
      </c>
      <c r="U29" s="61" t="e">
        <f t="shared" si="66"/>
        <v>#REF!</v>
      </c>
      <c r="V29" s="61" t="e">
        <f t="shared" si="67"/>
        <v>#REF!</v>
      </c>
      <c r="W29" s="61" t="e">
        <f t="shared" si="68"/>
        <v>#REF!</v>
      </c>
      <c r="X29" s="57" t="e">
        <f t="shared" si="69"/>
        <v>#REF!</v>
      </c>
      <c r="Y29" s="53" t="e">
        <f t="shared" si="70"/>
        <v>#REF!</v>
      </c>
      <c r="Z29" s="9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</row>
    <row r="30" spans="1:51" s="52" customFormat="1" ht="13.5" customHeight="1">
      <c r="A30" s="536"/>
      <c r="B30" s="578"/>
      <c r="C30" s="543"/>
      <c r="D30" s="420" t="s">
        <v>40</v>
      </c>
      <c r="E30" s="420"/>
      <c r="F30" s="420"/>
      <c r="G30" s="421"/>
      <c r="H30" s="72">
        <v>6</v>
      </c>
      <c r="I30" s="31" t="e">
        <f>#REF!</f>
        <v>#REF!</v>
      </c>
      <c r="J30" s="153" t="e">
        <f>#REF!</f>
        <v>#REF!</v>
      </c>
      <c r="K30" s="153" t="e">
        <f>#REF!</f>
        <v>#REF!</v>
      </c>
      <c r="L30" s="153" t="e">
        <f>#REF!</f>
        <v>#REF!</v>
      </c>
      <c r="M30" s="153" t="e">
        <f>#REF!</f>
        <v>#REF!</v>
      </c>
      <c r="N30" s="32" t="e">
        <f>#REF!</f>
        <v>#REF!</v>
      </c>
      <c r="O30" s="55" t="e">
        <f t="shared" si="60"/>
        <v>#REF!</v>
      </c>
      <c r="P30" s="55" t="e">
        <f>INT(W30*0.8)</f>
        <v>#REF!</v>
      </c>
      <c r="Q30" s="55" t="e">
        <f t="shared" si="62"/>
        <v>#REF!</v>
      </c>
      <c r="R30" s="55">
        <f t="shared" si="63"/>
        <v>0</v>
      </c>
      <c r="S30" s="55" t="e">
        <f t="shared" si="64"/>
        <v>#REF!</v>
      </c>
      <c r="T30" s="61" t="e">
        <f t="shared" si="65"/>
        <v>#REF!</v>
      </c>
      <c r="U30" s="61" t="e">
        <f t="shared" si="66"/>
        <v>#REF!</v>
      </c>
      <c r="V30" s="61" t="e">
        <f t="shared" si="67"/>
        <v>#REF!</v>
      </c>
      <c r="W30" s="61" t="e">
        <f t="shared" si="68"/>
        <v>#REF!</v>
      </c>
      <c r="X30" s="57" t="e">
        <f t="shared" si="69"/>
        <v>#REF!</v>
      </c>
      <c r="Y30" s="53" t="e">
        <f t="shared" si="70"/>
        <v>#REF!</v>
      </c>
      <c r="Z30" s="9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</row>
    <row r="31" spans="1:51" s="122" customFormat="1" ht="13.5" customHeight="1">
      <c r="A31" s="536"/>
      <c r="B31" s="578"/>
      <c r="C31" s="543"/>
      <c r="D31" s="547" t="s">
        <v>92</v>
      </c>
      <c r="E31" s="548"/>
      <c r="F31" s="548"/>
      <c r="G31" s="549"/>
      <c r="H31" s="136"/>
      <c r="I31" s="138"/>
      <c r="J31" s="138"/>
      <c r="K31" s="138"/>
      <c r="L31" s="138"/>
      <c r="M31" s="138"/>
      <c r="N31" s="94"/>
      <c r="O31" s="95" t="e">
        <f>SUM(O25:O30)</f>
        <v>#REF!</v>
      </c>
      <c r="P31" s="95"/>
      <c r="Q31" s="95"/>
      <c r="R31" s="95">
        <f>SUM(R25:R30)</f>
        <v>0</v>
      </c>
      <c r="S31" s="95"/>
      <c r="T31" s="95"/>
      <c r="U31" s="95" t="e">
        <f>SUM(U25:U30)</f>
        <v>#REF!</v>
      </c>
      <c r="V31" s="94"/>
      <c r="W31" s="94"/>
      <c r="X31" s="98" t="e">
        <f>SUM(X25:X30)</f>
        <v>#REF!</v>
      </c>
      <c r="Z31" s="100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</row>
    <row r="32" spans="1:51" s="122" customFormat="1" ht="13.5" customHeight="1">
      <c r="A32" s="536"/>
      <c r="B32" s="578"/>
      <c r="C32" s="543"/>
      <c r="D32" s="547" t="s">
        <v>91</v>
      </c>
      <c r="E32" s="548"/>
      <c r="F32" s="548"/>
      <c r="G32" s="549"/>
      <c r="H32" s="136"/>
      <c r="I32" s="138"/>
      <c r="J32" s="138"/>
      <c r="K32" s="138"/>
      <c r="L32" s="138"/>
      <c r="M32" s="138"/>
      <c r="N32" s="94"/>
      <c r="O32" s="95" t="e">
        <f>SUM(O14,O31)</f>
        <v>#REF!</v>
      </c>
      <c r="P32" s="95"/>
      <c r="Q32" s="95"/>
      <c r="R32" s="95">
        <f>SUM(R14,R31)</f>
        <v>0</v>
      </c>
      <c r="S32" s="95"/>
      <c r="T32" s="95"/>
      <c r="U32" s="95" t="e">
        <f>SUM(U14,U31)</f>
        <v>#REF!</v>
      </c>
      <c r="V32" s="94"/>
      <c r="W32" s="94"/>
      <c r="X32" s="98" t="e">
        <f>SUM(X14,X31)</f>
        <v>#REF!</v>
      </c>
      <c r="Z32" s="100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</row>
    <row r="33" spans="1:51" s="122" customFormat="1" ht="13.5" customHeight="1">
      <c r="A33" s="536"/>
      <c r="B33" s="578"/>
      <c r="C33" s="544"/>
      <c r="D33" s="547" t="s">
        <v>89</v>
      </c>
      <c r="E33" s="548"/>
      <c r="F33" s="548"/>
      <c r="G33" s="549"/>
      <c r="H33" s="141" t="e">
        <f>#REF!</f>
        <v>#REF!</v>
      </c>
      <c r="I33" s="138" t="e">
        <f>#REF!</f>
        <v>#REF!</v>
      </c>
      <c r="J33" s="138"/>
      <c r="K33" s="138"/>
      <c r="L33" s="142"/>
      <c r="M33" s="142"/>
      <c r="N33" s="94"/>
      <c r="O33" s="129" t="e">
        <f>SUM(O32*H33*I33)</f>
        <v>#REF!</v>
      </c>
      <c r="P33" s="129"/>
      <c r="Q33" s="129"/>
      <c r="R33" s="129" t="e">
        <f>SUM(R32*H33*I33)</f>
        <v>#REF!</v>
      </c>
      <c r="S33" s="129"/>
      <c r="T33" s="129"/>
      <c r="U33" s="129" t="e">
        <f>SUM(U32*H33*I33)</f>
        <v>#REF!</v>
      </c>
      <c r="V33" s="133"/>
      <c r="W33" s="133"/>
      <c r="X33" s="98" t="e">
        <f>SUM(O33:U33)</f>
        <v>#REF!</v>
      </c>
      <c r="Z33" s="100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</row>
    <row r="34" spans="1:51" s="122" customFormat="1" ht="13.5" customHeight="1">
      <c r="A34" s="536"/>
      <c r="B34" s="579"/>
      <c r="C34" s="569" t="s">
        <v>38</v>
      </c>
      <c r="D34" s="570"/>
      <c r="E34" s="570"/>
      <c r="F34" s="570"/>
      <c r="G34" s="571"/>
      <c r="H34" s="572"/>
      <c r="I34" s="573"/>
      <c r="J34" s="573"/>
      <c r="K34" s="573"/>
      <c r="L34" s="573"/>
      <c r="M34" s="573"/>
      <c r="N34" s="573"/>
      <c r="O34" s="131" t="e">
        <f>SUM(O25:O30,O33)</f>
        <v>#REF!</v>
      </c>
      <c r="P34" s="131"/>
      <c r="Q34" s="131"/>
      <c r="R34" s="131" t="e">
        <f>SUM(R25:R30,R33)</f>
        <v>#REF!</v>
      </c>
      <c r="S34" s="131"/>
      <c r="T34" s="131"/>
      <c r="U34" s="131" t="e">
        <f>SUM(U25:U30,U33)</f>
        <v>#REF!</v>
      </c>
      <c r="V34" s="134"/>
      <c r="W34" s="134"/>
      <c r="X34" s="132" t="e">
        <f>SUM(X25:X30,X33)</f>
        <v>#REF!</v>
      </c>
      <c r="Z34" s="100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</row>
    <row r="35" spans="1:51" s="122" customFormat="1" ht="13.5" customHeight="1">
      <c r="A35" s="536"/>
      <c r="B35" s="574" t="s">
        <v>73</v>
      </c>
      <c r="C35" s="575"/>
      <c r="D35" s="575"/>
      <c r="E35" s="575"/>
      <c r="F35" s="575"/>
      <c r="G35" s="576"/>
      <c r="H35" s="463"/>
      <c r="I35" s="463"/>
      <c r="J35" s="463"/>
      <c r="K35" s="463"/>
      <c r="L35" s="463"/>
      <c r="M35" s="463"/>
      <c r="N35" s="463"/>
      <c r="O35" s="113" t="e">
        <f>SUM(O24,O34)</f>
        <v>#REF!</v>
      </c>
      <c r="P35" s="113"/>
      <c r="Q35" s="113"/>
      <c r="R35" s="113" t="e">
        <f>SUM(R24,R34)</f>
        <v>#REF!</v>
      </c>
      <c r="S35" s="113"/>
      <c r="T35" s="113"/>
      <c r="U35" s="113" t="e">
        <f>SUM(U24,U34)</f>
        <v>#REF!</v>
      </c>
      <c r="V35" s="113"/>
      <c r="W35" s="113"/>
      <c r="X35" s="114" t="e">
        <f>SUM(X24,X34)</f>
        <v>#REF!</v>
      </c>
      <c r="Z35" s="100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</row>
    <row r="36" spans="1:51" s="122" customFormat="1" ht="13.5" customHeight="1" thickBot="1">
      <c r="A36" s="566" t="s">
        <v>95</v>
      </c>
      <c r="B36" s="567"/>
      <c r="C36" s="567"/>
      <c r="D36" s="567"/>
      <c r="E36" s="567"/>
      <c r="F36" s="567"/>
      <c r="G36" s="567"/>
      <c r="H36" s="567"/>
      <c r="I36" s="567"/>
      <c r="J36" s="567"/>
      <c r="K36" s="567"/>
      <c r="L36" s="567"/>
      <c r="M36" s="567"/>
      <c r="N36" s="568"/>
      <c r="O36" s="147" t="e">
        <f>SUM(O15,O35)</f>
        <v>#REF!</v>
      </c>
      <c r="P36" s="147"/>
      <c r="Q36" s="147"/>
      <c r="R36" s="147" t="e">
        <f>SUM(R15,R35)</f>
        <v>#REF!</v>
      </c>
      <c r="S36" s="147"/>
      <c r="T36" s="147"/>
      <c r="U36" s="147" t="e">
        <f>SUM(U15,U35)</f>
        <v>#REF!</v>
      </c>
      <c r="V36" s="147"/>
      <c r="W36" s="147"/>
      <c r="X36" s="148" t="e">
        <f>SUM(X15,X35)</f>
        <v>#REF!</v>
      </c>
      <c r="Z36" s="100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</row>
    <row r="37" spans="1:51" ht="13.5" customHeight="1"/>
    <row r="38" spans="1:51" ht="13.5" customHeight="1"/>
    <row r="39" spans="1:51" ht="13.5" customHeight="1"/>
    <row r="40" spans="1:51" ht="13.5" customHeight="1"/>
    <row r="41" spans="1:51" ht="13.5" customHeight="1"/>
    <row r="42" spans="1:51" ht="13.5" customHeight="1"/>
    <row r="43" spans="1:51" ht="13.5" customHeight="1"/>
    <row r="44" spans="1:51" ht="13.5" customHeight="1"/>
    <row r="45" spans="1:51" ht="13.5" customHeight="1"/>
    <row r="46" spans="1:51" ht="13.5" customHeight="1"/>
    <row r="47" spans="1:51" ht="13.5" customHeight="1"/>
    <row r="48" spans="1:51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2" customHeight="1"/>
    <row r="112" ht="12" customHeight="1"/>
  </sheetData>
  <sheetProtection selectLockedCells="1"/>
  <mergeCells count="55">
    <mergeCell ref="H34:N34"/>
    <mergeCell ref="B35:G35"/>
    <mergeCell ref="H35:N35"/>
    <mergeCell ref="A36:N36"/>
    <mergeCell ref="B25:B34"/>
    <mergeCell ref="C25:C27"/>
    <mergeCell ref="D25:G25"/>
    <mergeCell ref="D26:G26"/>
    <mergeCell ref="D27:G27"/>
    <mergeCell ref="C28:C33"/>
    <mergeCell ref="D28:G28"/>
    <mergeCell ref="D29:G29"/>
    <mergeCell ref="D30:G30"/>
    <mergeCell ref="D31:G31"/>
    <mergeCell ref="D32:G32"/>
    <mergeCell ref="D33:G33"/>
    <mergeCell ref="C34:G34"/>
    <mergeCell ref="B15:G15"/>
    <mergeCell ref="H15:N15"/>
    <mergeCell ref="A16:A35"/>
    <mergeCell ref="B16:B24"/>
    <mergeCell ref="C16:C17"/>
    <mergeCell ref="D16:G16"/>
    <mergeCell ref="D17:G17"/>
    <mergeCell ref="C18:C23"/>
    <mergeCell ref="D18:G18"/>
    <mergeCell ref="D19:G19"/>
    <mergeCell ref="D20:G20"/>
    <mergeCell ref="D21:G21"/>
    <mergeCell ref="D22:G22"/>
    <mergeCell ref="D23:G23"/>
    <mergeCell ref="C24:G24"/>
    <mergeCell ref="H24:N24"/>
    <mergeCell ref="H11:I11"/>
    <mergeCell ref="B12:B14"/>
    <mergeCell ref="C12:G12"/>
    <mergeCell ref="C13:G13"/>
    <mergeCell ref="C14:G14"/>
    <mergeCell ref="H14:I14"/>
    <mergeCell ref="D3:E3"/>
    <mergeCell ref="H3:X3"/>
    <mergeCell ref="O4:X4"/>
    <mergeCell ref="A6:A15"/>
    <mergeCell ref="B6:B11"/>
    <mergeCell ref="C6:G6"/>
    <mergeCell ref="C7:G7"/>
    <mergeCell ref="C8:G8"/>
    <mergeCell ref="C9:G9"/>
    <mergeCell ref="C10:G10"/>
    <mergeCell ref="C11:G11"/>
    <mergeCell ref="D4:E4"/>
    <mergeCell ref="H4:H5"/>
    <mergeCell ref="J4:J5"/>
    <mergeCell ref="K4:K5"/>
    <mergeCell ref="N4:N5"/>
  </mergeCells>
  <phoneticPr fontId="14"/>
  <conditionalFormatting sqref="L5:M5">
    <cfRule type="cellIs" dxfId="3" priority="1" operator="lessThan">
      <formula>#REF!</formula>
    </cfRule>
    <cfRule type="cellIs" dxfId="2" priority="2" operator="greaterThan">
      <formula>#REF!</formula>
    </cfRule>
  </conditionalFormatting>
  <dataValidations count="1">
    <dataValidation type="whole" showInputMessage="1" showErrorMessage="1" sqref="I6:I10 I12:I13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5"/>
  <sheetViews>
    <sheetView zoomScaleNormal="100" workbookViewId="0">
      <selection activeCell="Q4" sqref="Q4"/>
    </sheetView>
  </sheetViews>
  <sheetFormatPr defaultRowHeight="13.5"/>
  <cols>
    <col min="1" max="2" width="3.125" style="190" customWidth="1"/>
    <col min="3" max="4" width="3.125" style="191" customWidth="1"/>
    <col min="5" max="5" width="5.875" style="191" customWidth="1"/>
    <col min="6" max="7" width="9" style="191" customWidth="1"/>
    <col min="8" max="8" width="4.375" style="235" customWidth="1"/>
    <col min="9" max="9" width="6.25" style="191" customWidth="1"/>
    <col min="10" max="16" width="9" style="191" customWidth="1"/>
    <col min="17" max="39" width="9" style="192"/>
    <col min="40" max="16384" width="9" style="190"/>
  </cols>
  <sheetData>
    <row r="1" spans="1:44">
      <c r="A1" s="189" t="s">
        <v>237</v>
      </c>
    </row>
    <row r="2" spans="1:44" s="191" customFormat="1" ht="13.5" customHeight="1" thickBot="1">
      <c r="A2" s="190"/>
      <c r="B2" s="190"/>
      <c r="D2" s="359" t="s">
        <v>238</v>
      </c>
      <c r="E2" s="360"/>
      <c r="F2" s="195">
        <v>10.66</v>
      </c>
      <c r="G2" s="333" t="e">
        <f>#REF!</f>
        <v>#REF!</v>
      </c>
      <c r="H2" s="337" t="s">
        <v>354</v>
      </c>
      <c r="I2" s="237"/>
      <c r="J2" s="237"/>
      <c r="K2" s="237"/>
      <c r="L2" s="237"/>
      <c r="M2" s="237"/>
      <c r="N2" s="237"/>
      <c r="O2" s="237"/>
      <c r="P2" s="237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</row>
    <row r="3" spans="1:44" s="191" customFormat="1" ht="13.5" customHeight="1">
      <c r="A3" s="663" t="s">
        <v>320</v>
      </c>
      <c r="B3" s="664"/>
      <c r="C3" s="664"/>
      <c r="D3" s="664"/>
      <c r="E3" s="664"/>
      <c r="F3" s="664"/>
      <c r="G3" s="664"/>
      <c r="H3" s="664"/>
      <c r="I3" s="665"/>
      <c r="J3" s="258" t="s">
        <v>313</v>
      </c>
      <c r="K3" s="258" t="s">
        <v>314</v>
      </c>
      <c r="L3" s="258" t="s">
        <v>315</v>
      </c>
      <c r="M3" s="258" t="s">
        <v>316</v>
      </c>
      <c r="N3" s="258" t="s">
        <v>317</v>
      </c>
      <c r="O3" s="258" t="s">
        <v>318</v>
      </c>
      <c r="P3" s="259" t="s">
        <v>319</v>
      </c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</row>
    <row r="4" spans="1:44" s="191" customFormat="1" ht="13.5" customHeight="1">
      <c r="A4" s="666"/>
      <c r="B4" s="667"/>
      <c r="C4" s="667"/>
      <c r="D4" s="667"/>
      <c r="E4" s="667"/>
      <c r="F4" s="667"/>
      <c r="G4" s="667"/>
      <c r="H4" s="667"/>
      <c r="I4" s="668"/>
      <c r="J4" s="289">
        <v>885</v>
      </c>
      <c r="K4" s="289">
        <v>980</v>
      </c>
      <c r="L4" s="289">
        <v>1076</v>
      </c>
      <c r="M4" s="289">
        <v>1172</v>
      </c>
      <c r="N4" s="289">
        <v>1267</v>
      </c>
      <c r="O4" s="289">
        <v>678</v>
      </c>
      <c r="P4" s="290">
        <v>756</v>
      </c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</row>
    <row r="5" spans="1:44" s="191" customFormat="1" ht="13.5" customHeight="1">
      <c r="A5" s="602" t="s">
        <v>190</v>
      </c>
      <c r="B5" s="609" t="s">
        <v>214</v>
      </c>
      <c r="C5" s="661" t="s">
        <v>217</v>
      </c>
      <c r="D5" s="495" t="s">
        <v>218</v>
      </c>
      <c r="E5" s="496"/>
      <c r="F5" s="496"/>
      <c r="G5" s="497"/>
      <c r="H5" s="264">
        <v>0</v>
      </c>
      <c r="I5" s="243">
        <v>50</v>
      </c>
      <c r="J5" s="291">
        <f>SUM(H5*I5)</f>
        <v>0</v>
      </c>
      <c r="K5" s="291"/>
      <c r="L5" s="291"/>
      <c r="M5" s="291"/>
      <c r="N5" s="291"/>
      <c r="O5" s="291"/>
      <c r="P5" s="2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</row>
    <row r="6" spans="1:44" s="191" customFormat="1" ht="13.5" customHeight="1">
      <c r="A6" s="603"/>
      <c r="B6" s="610"/>
      <c r="C6" s="662"/>
      <c r="D6" s="593" t="s">
        <v>239</v>
      </c>
      <c r="E6" s="593"/>
      <c r="F6" s="593"/>
      <c r="G6" s="593"/>
      <c r="H6" s="267">
        <v>0</v>
      </c>
      <c r="I6" s="200">
        <v>27</v>
      </c>
      <c r="J6" s="268">
        <f t="shared" ref="J6:J15" si="0">SUM(H6*I6)</f>
        <v>0</v>
      </c>
      <c r="K6" s="268"/>
      <c r="L6" s="268"/>
      <c r="M6" s="268"/>
      <c r="N6" s="268"/>
      <c r="O6" s="268"/>
      <c r="P6" s="275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</row>
    <row r="7" spans="1:44" s="191" customFormat="1" ht="13.5" customHeight="1">
      <c r="A7" s="603"/>
      <c r="B7" s="610"/>
      <c r="C7" s="594" t="s">
        <v>221</v>
      </c>
      <c r="D7" s="366" t="s">
        <v>144</v>
      </c>
      <c r="E7" s="367"/>
      <c r="F7" s="367"/>
      <c r="G7" s="368"/>
      <c r="H7" s="274">
        <v>1</v>
      </c>
      <c r="I7" s="200">
        <v>18</v>
      </c>
      <c r="J7" s="268">
        <f t="shared" si="0"/>
        <v>18</v>
      </c>
      <c r="K7" s="268"/>
      <c r="L7" s="268"/>
      <c r="M7" s="268"/>
      <c r="N7" s="268"/>
      <c r="O7" s="268"/>
      <c r="P7" s="275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</row>
    <row r="8" spans="1:44" s="191" customFormat="1" ht="13.5" customHeight="1">
      <c r="A8" s="603"/>
      <c r="B8" s="610"/>
      <c r="C8" s="595"/>
      <c r="D8" s="366" t="s">
        <v>145</v>
      </c>
      <c r="E8" s="367"/>
      <c r="F8" s="367"/>
      <c r="G8" s="368"/>
      <c r="H8" s="274">
        <v>0</v>
      </c>
      <c r="I8" s="200">
        <v>12</v>
      </c>
      <c r="J8" s="268">
        <f t="shared" si="0"/>
        <v>0</v>
      </c>
      <c r="K8" s="268"/>
      <c r="L8" s="268"/>
      <c r="M8" s="268"/>
      <c r="N8" s="268"/>
      <c r="O8" s="268"/>
      <c r="P8" s="275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</row>
    <row r="9" spans="1:44" s="191" customFormat="1" ht="13.5" customHeight="1">
      <c r="A9" s="603"/>
      <c r="B9" s="610"/>
      <c r="C9" s="595"/>
      <c r="D9" s="366" t="s">
        <v>10</v>
      </c>
      <c r="E9" s="367"/>
      <c r="F9" s="367"/>
      <c r="G9" s="368"/>
      <c r="H9" s="274">
        <v>0</v>
      </c>
      <c r="I9" s="200">
        <v>6</v>
      </c>
      <c r="J9" s="268">
        <f t="shared" si="0"/>
        <v>0</v>
      </c>
      <c r="K9" s="268"/>
      <c r="L9" s="268"/>
      <c r="M9" s="268"/>
      <c r="N9" s="268"/>
      <c r="O9" s="268"/>
      <c r="P9" s="275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</row>
    <row r="10" spans="1:44" s="191" customFormat="1" ht="13.5" customHeight="1">
      <c r="A10" s="603"/>
      <c r="B10" s="645" t="s">
        <v>235</v>
      </c>
      <c r="C10" s="648" t="s">
        <v>217</v>
      </c>
      <c r="D10" s="650" t="s">
        <v>240</v>
      </c>
      <c r="E10" s="651"/>
      <c r="F10" s="651"/>
      <c r="G10" s="652"/>
      <c r="H10" s="286">
        <v>0</v>
      </c>
      <c r="I10" s="243">
        <v>50</v>
      </c>
      <c r="J10" s="291">
        <f t="shared" si="0"/>
        <v>0</v>
      </c>
      <c r="K10" s="291"/>
      <c r="L10" s="291"/>
      <c r="M10" s="291"/>
      <c r="N10" s="291"/>
      <c r="O10" s="291"/>
      <c r="P10" s="2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</row>
    <row r="11" spans="1:44" s="191" customFormat="1" ht="13.5" customHeight="1">
      <c r="A11" s="603"/>
      <c r="B11" s="646"/>
      <c r="C11" s="595"/>
      <c r="D11" s="366" t="s">
        <v>241</v>
      </c>
      <c r="E11" s="367"/>
      <c r="F11" s="367"/>
      <c r="G11" s="368"/>
      <c r="H11" s="274">
        <v>0</v>
      </c>
      <c r="I11" s="200">
        <v>27</v>
      </c>
      <c r="J11" s="268">
        <f t="shared" si="0"/>
        <v>0</v>
      </c>
      <c r="K11" s="268"/>
      <c r="L11" s="268"/>
      <c r="M11" s="268"/>
      <c r="N11" s="268"/>
      <c r="O11" s="268"/>
      <c r="P11" s="275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</row>
    <row r="12" spans="1:44" s="191" customFormat="1" ht="13.5" customHeight="1">
      <c r="A12" s="603"/>
      <c r="B12" s="646"/>
      <c r="C12" s="649"/>
      <c r="D12" s="366" t="s">
        <v>158</v>
      </c>
      <c r="E12" s="367"/>
      <c r="F12" s="367"/>
      <c r="G12" s="368"/>
      <c r="H12" s="274">
        <v>0</v>
      </c>
      <c r="I12" s="200">
        <v>150</v>
      </c>
      <c r="J12" s="268">
        <f t="shared" si="0"/>
        <v>0</v>
      </c>
      <c r="K12" s="268"/>
      <c r="L12" s="268"/>
      <c r="M12" s="268"/>
      <c r="N12" s="268"/>
      <c r="O12" s="268"/>
      <c r="P12" s="275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</row>
    <row r="13" spans="1:44" s="191" customFormat="1" ht="13.5" customHeight="1">
      <c r="A13" s="603"/>
      <c r="B13" s="646"/>
      <c r="C13" s="594" t="s">
        <v>221</v>
      </c>
      <c r="D13" s="654" t="s">
        <v>159</v>
      </c>
      <c r="E13" s="655"/>
      <c r="F13" s="655"/>
      <c r="G13" s="656"/>
      <c r="H13" s="287">
        <v>1</v>
      </c>
      <c r="I13" s="200">
        <v>18</v>
      </c>
      <c r="J13" s="268">
        <f t="shared" si="0"/>
        <v>18</v>
      </c>
      <c r="K13" s="268"/>
      <c r="L13" s="268"/>
      <c r="M13" s="268"/>
      <c r="N13" s="268"/>
      <c r="O13" s="268"/>
      <c r="P13" s="275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</row>
    <row r="14" spans="1:44" s="191" customFormat="1" ht="13.5" customHeight="1">
      <c r="A14" s="603"/>
      <c r="B14" s="646"/>
      <c r="C14" s="595"/>
      <c r="D14" s="654" t="s">
        <v>160</v>
      </c>
      <c r="E14" s="655"/>
      <c r="F14" s="655"/>
      <c r="G14" s="656"/>
      <c r="H14" s="287">
        <v>0</v>
      </c>
      <c r="I14" s="200">
        <v>12</v>
      </c>
      <c r="J14" s="268">
        <f t="shared" si="0"/>
        <v>0</v>
      </c>
      <c r="K14" s="268"/>
      <c r="L14" s="268"/>
      <c r="M14" s="268"/>
      <c r="N14" s="268"/>
      <c r="O14" s="268"/>
      <c r="P14" s="275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</row>
    <row r="15" spans="1:44" s="191" customFormat="1" ht="13.5" customHeight="1" thickBot="1">
      <c r="A15" s="660"/>
      <c r="B15" s="647"/>
      <c r="C15" s="653"/>
      <c r="D15" s="657" t="s">
        <v>40</v>
      </c>
      <c r="E15" s="658"/>
      <c r="F15" s="658"/>
      <c r="G15" s="659"/>
      <c r="H15" s="288">
        <v>0</v>
      </c>
      <c r="I15" s="294">
        <v>6</v>
      </c>
      <c r="J15" s="268">
        <f t="shared" si="0"/>
        <v>0</v>
      </c>
      <c r="K15" s="293"/>
      <c r="L15" s="293"/>
      <c r="M15" s="293"/>
      <c r="N15" s="293"/>
      <c r="O15" s="277"/>
      <c r="P15" s="278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</row>
    <row r="16" spans="1:44" ht="13.5" customHeight="1">
      <c r="A16" s="378" t="s">
        <v>249</v>
      </c>
      <c r="B16" s="379"/>
      <c r="C16" s="379"/>
      <c r="D16" s="379"/>
      <c r="E16" s="379"/>
      <c r="F16" s="379"/>
      <c r="G16" s="379"/>
      <c r="H16" s="380"/>
      <c r="I16" s="208"/>
      <c r="J16" s="279">
        <f>SUM(J4:J9)</f>
        <v>903</v>
      </c>
      <c r="K16" s="279">
        <f>SUM(K4,J5:J9)</f>
        <v>998</v>
      </c>
      <c r="L16" s="279">
        <f>SUM(L4,J5:J9)</f>
        <v>1094</v>
      </c>
      <c r="M16" s="279">
        <f>SUM(M4,J5:J9)</f>
        <v>1190</v>
      </c>
      <c r="N16" s="295">
        <f>SUM(N4,J5:J9)</f>
        <v>1285</v>
      </c>
      <c r="O16" s="279">
        <f>SUM(O4,J10:J15)</f>
        <v>696</v>
      </c>
      <c r="P16" s="251">
        <f>SUM(P4,J10:J15)</f>
        <v>774</v>
      </c>
      <c r="Q16" s="191"/>
      <c r="R16" s="191"/>
      <c r="S16" s="191"/>
      <c r="AN16" s="192"/>
      <c r="AO16" s="192"/>
      <c r="AP16" s="192"/>
      <c r="AQ16" s="192"/>
      <c r="AR16" s="192"/>
    </row>
    <row r="17" spans="1:44" ht="13.5" customHeight="1">
      <c r="A17" s="375" t="s">
        <v>355</v>
      </c>
      <c r="B17" s="376"/>
      <c r="C17" s="376"/>
      <c r="D17" s="376"/>
      <c r="E17" s="376"/>
      <c r="F17" s="376"/>
      <c r="G17" s="376"/>
      <c r="H17" s="377"/>
      <c r="I17" s="203"/>
      <c r="J17" s="219" t="e">
        <f>$G$2</f>
        <v>#REF!</v>
      </c>
      <c r="K17" s="219" t="e">
        <f t="shared" ref="K17:P17" si="1">$G$2</f>
        <v>#REF!</v>
      </c>
      <c r="L17" s="219" t="e">
        <f t="shared" si="1"/>
        <v>#REF!</v>
      </c>
      <c r="M17" s="219" t="e">
        <f t="shared" si="1"/>
        <v>#REF!</v>
      </c>
      <c r="N17" s="219" t="e">
        <f t="shared" si="1"/>
        <v>#REF!</v>
      </c>
      <c r="O17" s="219" t="e">
        <f t="shared" si="1"/>
        <v>#REF!</v>
      </c>
      <c r="P17" s="216" t="e">
        <f t="shared" si="1"/>
        <v>#REF!</v>
      </c>
      <c r="Q17" s="191"/>
      <c r="R17" s="191"/>
      <c r="S17" s="191"/>
      <c r="AN17" s="192"/>
      <c r="AO17" s="192"/>
      <c r="AP17" s="192"/>
      <c r="AQ17" s="192"/>
      <c r="AR17" s="192"/>
    </row>
    <row r="18" spans="1:44" ht="13.5" customHeight="1">
      <c r="A18" s="375" t="s">
        <v>356</v>
      </c>
      <c r="B18" s="376"/>
      <c r="C18" s="376"/>
      <c r="D18" s="376"/>
      <c r="E18" s="376"/>
      <c r="F18" s="376"/>
      <c r="G18" s="376"/>
      <c r="H18" s="377"/>
      <c r="I18" s="203"/>
      <c r="J18" s="219" t="e">
        <f>SUM(J16*J17)</f>
        <v>#REF!</v>
      </c>
      <c r="K18" s="219" t="e">
        <f>SUM(K16*K17)</f>
        <v>#REF!</v>
      </c>
      <c r="L18" s="219" t="e">
        <f>SUM(L16*L17)</f>
        <v>#REF!</v>
      </c>
      <c r="M18" s="219" t="e">
        <f t="shared" ref="M18:P18" si="2">SUM(M16*M17)</f>
        <v>#REF!</v>
      </c>
      <c r="N18" s="219" t="e">
        <f t="shared" si="2"/>
        <v>#REF!</v>
      </c>
      <c r="O18" s="219" t="e">
        <f t="shared" si="2"/>
        <v>#REF!</v>
      </c>
      <c r="P18" s="220" t="e">
        <f t="shared" si="2"/>
        <v>#REF!</v>
      </c>
      <c r="Q18" s="191"/>
      <c r="R18" s="191"/>
      <c r="S18" s="191"/>
      <c r="AN18" s="192"/>
      <c r="AO18" s="192"/>
      <c r="AP18" s="192"/>
      <c r="AQ18" s="192"/>
      <c r="AR18" s="192"/>
    </row>
    <row r="19" spans="1:44" ht="13.5" customHeight="1">
      <c r="A19" s="375" t="s">
        <v>250</v>
      </c>
      <c r="B19" s="376"/>
      <c r="C19" s="376"/>
      <c r="D19" s="376"/>
      <c r="E19" s="376"/>
      <c r="F19" s="376"/>
      <c r="G19" s="376"/>
      <c r="H19" s="377"/>
      <c r="I19" s="210">
        <v>0.104</v>
      </c>
      <c r="J19" s="214" t="e">
        <f>SUM(J18*$I$19)</f>
        <v>#REF!</v>
      </c>
      <c r="K19" s="214" t="e">
        <f>SUM(K18*$I$19)</f>
        <v>#REF!</v>
      </c>
      <c r="L19" s="214" t="e">
        <f t="shared" ref="L19:P19" si="3">SUM(L18*$I$19)</f>
        <v>#REF!</v>
      </c>
      <c r="M19" s="214" t="e">
        <f>SUM(M18*$I$19)</f>
        <v>#REF!</v>
      </c>
      <c r="N19" s="214" t="e">
        <f t="shared" si="3"/>
        <v>#REF!</v>
      </c>
      <c r="O19" s="214" t="e">
        <f t="shared" si="3"/>
        <v>#REF!</v>
      </c>
      <c r="P19" s="216" t="e">
        <f t="shared" si="3"/>
        <v>#REF!</v>
      </c>
      <c r="Q19" s="191"/>
      <c r="R19" s="191"/>
      <c r="S19" s="191"/>
      <c r="AN19" s="192"/>
      <c r="AO19" s="192"/>
      <c r="AP19" s="192"/>
      <c r="AQ19" s="192"/>
      <c r="AR19" s="192"/>
    </row>
    <row r="20" spans="1:44" ht="13.5" customHeight="1">
      <c r="A20" s="375" t="s">
        <v>251</v>
      </c>
      <c r="B20" s="376"/>
      <c r="C20" s="376"/>
      <c r="D20" s="376"/>
      <c r="E20" s="376"/>
      <c r="F20" s="376"/>
      <c r="G20" s="376"/>
      <c r="H20" s="377"/>
      <c r="I20" s="206"/>
      <c r="J20" s="214" t="e">
        <f>SUM(J18:J19)</f>
        <v>#REF!</v>
      </c>
      <c r="K20" s="214" t="e">
        <f>SUM(K18:K19)</f>
        <v>#REF!</v>
      </c>
      <c r="L20" s="214" t="e">
        <f t="shared" ref="L20:P20" si="4">SUM(L18:L19)</f>
        <v>#REF!</v>
      </c>
      <c r="M20" s="214" t="e">
        <f t="shared" si="4"/>
        <v>#REF!</v>
      </c>
      <c r="N20" s="214" t="e">
        <f t="shared" si="4"/>
        <v>#REF!</v>
      </c>
      <c r="O20" s="214" t="e">
        <f t="shared" si="4"/>
        <v>#REF!</v>
      </c>
      <c r="P20" s="216" t="e">
        <f t="shared" si="4"/>
        <v>#REF!</v>
      </c>
      <c r="Q20" s="191"/>
      <c r="R20" s="191"/>
      <c r="S20" s="191"/>
      <c r="AN20" s="192"/>
      <c r="AO20" s="192"/>
      <c r="AP20" s="192"/>
      <c r="AQ20" s="192"/>
      <c r="AR20" s="192"/>
    </row>
    <row r="21" spans="1:44" ht="13.5" customHeight="1">
      <c r="A21" s="381">
        <v>1</v>
      </c>
      <c r="B21" s="382"/>
      <c r="C21" s="382"/>
      <c r="D21" s="382"/>
      <c r="E21" s="382"/>
      <c r="F21" s="382"/>
      <c r="G21" s="382"/>
      <c r="H21" s="383"/>
      <c r="I21" s="206"/>
      <c r="J21" s="214" t="e">
        <f>ROUNDDOWN($F$2*J20,0)</f>
        <v>#REF!</v>
      </c>
      <c r="K21" s="214" t="e">
        <f t="shared" ref="K21:P21" si="5">ROUNDDOWN($F$2*K20,0)</f>
        <v>#REF!</v>
      </c>
      <c r="L21" s="214" t="e">
        <f t="shared" si="5"/>
        <v>#REF!</v>
      </c>
      <c r="M21" s="214" t="e">
        <f t="shared" si="5"/>
        <v>#REF!</v>
      </c>
      <c r="N21" s="214" t="e">
        <f t="shared" si="5"/>
        <v>#REF!</v>
      </c>
      <c r="O21" s="214" t="e">
        <f t="shared" si="5"/>
        <v>#REF!</v>
      </c>
      <c r="P21" s="216" t="e">
        <f t="shared" si="5"/>
        <v>#REF!</v>
      </c>
      <c r="Q21" s="191"/>
      <c r="R21" s="191"/>
      <c r="S21" s="191"/>
      <c r="AN21" s="192"/>
      <c r="AO21" s="192"/>
      <c r="AP21" s="192"/>
      <c r="AQ21" s="192"/>
      <c r="AR21" s="192"/>
    </row>
    <row r="22" spans="1:44" ht="13.5" customHeight="1">
      <c r="A22" s="381">
        <v>0.9</v>
      </c>
      <c r="B22" s="382"/>
      <c r="C22" s="382"/>
      <c r="D22" s="382"/>
      <c r="E22" s="382"/>
      <c r="F22" s="382"/>
      <c r="G22" s="382"/>
      <c r="H22" s="383"/>
      <c r="I22" s="206"/>
      <c r="J22" s="214" t="e">
        <f>ROUNDDOWN(J21*$A$22,0)</f>
        <v>#REF!</v>
      </c>
      <c r="K22" s="214" t="e">
        <f t="shared" ref="K22:P22" si="6">ROUNDDOWN(K21*$A$22,0)</f>
        <v>#REF!</v>
      </c>
      <c r="L22" s="214" t="e">
        <f t="shared" si="6"/>
        <v>#REF!</v>
      </c>
      <c r="M22" s="214" t="e">
        <f t="shared" si="6"/>
        <v>#REF!</v>
      </c>
      <c r="N22" s="214" t="e">
        <f t="shared" si="6"/>
        <v>#REF!</v>
      </c>
      <c r="O22" s="214" t="e">
        <f t="shared" si="6"/>
        <v>#REF!</v>
      </c>
      <c r="P22" s="216" t="e">
        <f t="shared" si="6"/>
        <v>#REF!</v>
      </c>
      <c r="Q22" s="191"/>
      <c r="R22" s="191"/>
      <c r="S22" s="191"/>
      <c r="AN22" s="192"/>
      <c r="AO22" s="192"/>
      <c r="AP22" s="192"/>
      <c r="AQ22" s="192"/>
      <c r="AR22" s="192"/>
    </row>
    <row r="23" spans="1:44" ht="13.5" customHeight="1">
      <c r="A23" s="381">
        <v>0.1</v>
      </c>
      <c r="B23" s="382"/>
      <c r="C23" s="382"/>
      <c r="D23" s="382"/>
      <c r="E23" s="382"/>
      <c r="F23" s="382"/>
      <c r="G23" s="382"/>
      <c r="H23" s="383"/>
      <c r="I23" s="206"/>
      <c r="J23" s="214" t="e">
        <f>SUM(J21-J22)</f>
        <v>#REF!</v>
      </c>
      <c r="K23" s="214" t="e">
        <f t="shared" ref="K23:P23" si="7">SUM(K21-K22)</f>
        <v>#REF!</v>
      </c>
      <c r="L23" s="214" t="e">
        <f t="shared" si="7"/>
        <v>#REF!</v>
      </c>
      <c r="M23" s="214" t="e">
        <f t="shared" si="7"/>
        <v>#REF!</v>
      </c>
      <c r="N23" s="214" t="e">
        <f t="shared" si="7"/>
        <v>#REF!</v>
      </c>
      <c r="O23" s="214" t="e">
        <f t="shared" si="7"/>
        <v>#REF!</v>
      </c>
      <c r="P23" s="216" t="e">
        <f t="shared" si="7"/>
        <v>#REF!</v>
      </c>
      <c r="Q23" s="191"/>
      <c r="R23" s="191"/>
      <c r="S23" s="191"/>
      <c r="AN23" s="192"/>
      <c r="AO23" s="192"/>
      <c r="AP23" s="192"/>
      <c r="AQ23" s="192"/>
      <c r="AR23" s="192"/>
    </row>
    <row r="24" spans="1:44" ht="13.5" customHeight="1">
      <c r="A24" s="381">
        <v>0.8</v>
      </c>
      <c r="B24" s="382"/>
      <c r="C24" s="382"/>
      <c r="D24" s="382"/>
      <c r="E24" s="382"/>
      <c r="F24" s="382"/>
      <c r="G24" s="382"/>
      <c r="H24" s="383"/>
      <c r="I24" s="206"/>
      <c r="J24" s="214" t="e">
        <f>ROUNDDOWN(J21*$A$24,0)</f>
        <v>#REF!</v>
      </c>
      <c r="K24" s="214" t="e">
        <f t="shared" ref="K24:P24" si="8">ROUNDDOWN(K21*$A$24,0)</f>
        <v>#REF!</v>
      </c>
      <c r="L24" s="214" t="e">
        <f t="shared" si="8"/>
        <v>#REF!</v>
      </c>
      <c r="M24" s="214" t="e">
        <f t="shared" si="8"/>
        <v>#REF!</v>
      </c>
      <c r="N24" s="214" t="e">
        <f t="shared" si="8"/>
        <v>#REF!</v>
      </c>
      <c r="O24" s="214" t="e">
        <f t="shared" si="8"/>
        <v>#REF!</v>
      </c>
      <c r="P24" s="216" t="e">
        <f t="shared" si="8"/>
        <v>#REF!</v>
      </c>
      <c r="Q24" s="191"/>
      <c r="R24" s="191"/>
      <c r="S24" s="191"/>
      <c r="AN24" s="192"/>
      <c r="AO24" s="192"/>
      <c r="AP24" s="192"/>
      <c r="AQ24" s="192"/>
      <c r="AR24" s="192"/>
    </row>
    <row r="25" spans="1:44" ht="13.5" customHeight="1" thickBot="1">
      <c r="A25" s="372">
        <v>0.2</v>
      </c>
      <c r="B25" s="373"/>
      <c r="C25" s="373"/>
      <c r="D25" s="373"/>
      <c r="E25" s="373"/>
      <c r="F25" s="373"/>
      <c r="G25" s="373"/>
      <c r="H25" s="374"/>
      <c r="I25" s="209"/>
      <c r="J25" s="217" t="e">
        <f>SUM(J21-J24)</f>
        <v>#REF!</v>
      </c>
      <c r="K25" s="217" t="e">
        <f t="shared" ref="K25:P25" si="9">SUM(K21-K24)</f>
        <v>#REF!</v>
      </c>
      <c r="L25" s="217" t="e">
        <f t="shared" si="9"/>
        <v>#REF!</v>
      </c>
      <c r="M25" s="217" t="e">
        <f t="shared" si="9"/>
        <v>#REF!</v>
      </c>
      <c r="N25" s="217" t="e">
        <f t="shared" si="9"/>
        <v>#REF!</v>
      </c>
      <c r="O25" s="217" t="e">
        <f t="shared" si="9"/>
        <v>#REF!</v>
      </c>
      <c r="P25" s="218" t="e">
        <f t="shared" si="9"/>
        <v>#REF!</v>
      </c>
      <c r="Q25" s="191"/>
      <c r="R25" s="191"/>
      <c r="S25" s="191"/>
      <c r="AN25" s="192"/>
      <c r="AO25" s="192"/>
      <c r="AP25" s="192"/>
      <c r="AQ25" s="192"/>
      <c r="AR25" s="192"/>
    </row>
    <row r="26" spans="1:44" s="192" customFormat="1" ht="13.5" customHeight="1">
      <c r="C26" s="191"/>
      <c r="D26" s="191"/>
      <c r="E26" s="191"/>
      <c r="F26" s="191"/>
      <c r="G26" s="191"/>
      <c r="H26" s="194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</row>
    <row r="27" spans="1:44" s="192" customFormat="1" ht="13.5" customHeight="1" thickBot="1">
      <c r="C27" s="191"/>
      <c r="D27" s="191"/>
      <c r="E27" s="191"/>
      <c r="F27" s="191"/>
      <c r="G27" s="191"/>
      <c r="H27" s="194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</row>
    <row r="28" spans="1:44" s="192" customFormat="1" ht="13.5" customHeight="1">
      <c r="A28" s="643" t="s">
        <v>287</v>
      </c>
      <c r="B28" s="644"/>
      <c r="C28" s="644"/>
      <c r="D28" s="644"/>
      <c r="E28" s="644"/>
      <c r="F28" s="644"/>
      <c r="G28" s="644"/>
      <c r="H28" s="644"/>
      <c r="I28" s="262">
        <v>50</v>
      </c>
      <c r="J28" s="280">
        <v>50</v>
      </c>
      <c r="K28" s="263"/>
      <c r="L28" s="256"/>
      <c r="M28" s="256"/>
      <c r="N28" s="256"/>
      <c r="O28" s="191"/>
      <c r="P28" s="191"/>
      <c r="Q28" s="191"/>
      <c r="R28" s="191"/>
      <c r="S28" s="191"/>
    </row>
    <row r="29" spans="1:44" s="192" customFormat="1" ht="13.5" customHeight="1">
      <c r="A29" s="639" t="s">
        <v>250</v>
      </c>
      <c r="B29" s="640"/>
      <c r="C29" s="640"/>
      <c r="D29" s="640"/>
      <c r="E29" s="640"/>
      <c r="F29" s="640"/>
      <c r="G29" s="640"/>
      <c r="H29" s="640"/>
      <c r="I29" s="210">
        <v>0.104</v>
      </c>
      <c r="J29" s="216">
        <f>SUM(J28*I29)</f>
        <v>5.2</v>
      </c>
      <c r="K29" s="263"/>
      <c r="L29" s="256"/>
      <c r="M29" s="256"/>
      <c r="N29" s="256"/>
      <c r="O29" s="191"/>
      <c r="P29" s="191"/>
      <c r="Q29" s="191"/>
      <c r="R29" s="191"/>
      <c r="S29" s="191"/>
    </row>
    <row r="30" spans="1:44" ht="13.5" customHeight="1">
      <c r="A30" s="641" t="s">
        <v>251</v>
      </c>
      <c r="B30" s="642"/>
      <c r="C30" s="642"/>
      <c r="D30" s="642"/>
      <c r="E30" s="642"/>
      <c r="F30" s="642"/>
      <c r="G30" s="642"/>
      <c r="H30" s="642"/>
      <c r="I30" s="206"/>
      <c r="J30" s="244">
        <f>SUM(J28:J29)</f>
        <v>55.2</v>
      </c>
      <c r="K30" s="263"/>
      <c r="L30" s="256"/>
      <c r="M30" s="256"/>
      <c r="N30" s="256"/>
      <c r="Q30" s="191"/>
      <c r="R30" s="191"/>
      <c r="S30" s="191"/>
      <c r="AN30" s="192"/>
      <c r="AO30" s="192"/>
      <c r="AP30" s="192"/>
      <c r="AQ30" s="192"/>
      <c r="AR30" s="192"/>
    </row>
    <row r="31" spans="1:44" ht="13.5" customHeight="1">
      <c r="A31" s="635">
        <v>1</v>
      </c>
      <c r="B31" s="636"/>
      <c r="C31" s="636"/>
      <c r="D31" s="636"/>
      <c r="E31" s="636"/>
      <c r="F31" s="636"/>
      <c r="G31" s="636"/>
      <c r="H31" s="636"/>
      <c r="I31" s="206"/>
      <c r="J31" s="244">
        <f>ROUNDDOWN(F2*J30,0)</f>
        <v>588</v>
      </c>
      <c r="K31" s="263"/>
      <c r="L31" s="256"/>
      <c r="M31" s="256"/>
      <c r="N31" s="256"/>
      <c r="Q31" s="191"/>
      <c r="R31" s="191"/>
      <c r="S31" s="191"/>
      <c r="AN31" s="192"/>
      <c r="AO31" s="192"/>
      <c r="AP31" s="192"/>
      <c r="AQ31" s="192"/>
      <c r="AR31" s="192"/>
    </row>
    <row r="32" spans="1:44" ht="13.5" customHeight="1">
      <c r="A32" s="635">
        <v>0.9</v>
      </c>
      <c r="B32" s="636"/>
      <c r="C32" s="636"/>
      <c r="D32" s="636"/>
      <c r="E32" s="636"/>
      <c r="F32" s="636"/>
      <c r="G32" s="636"/>
      <c r="H32" s="636"/>
      <c r="I32" s="206"/>
      <c r="J32" s="244">
        <f>ROUNDDOWN(J31*A32,0)</f>
        <v>529</v>
      </c>
      <c r="K32" s="263"/>
      <c r="L32" s="256"/>
      <c r="M32" s="256"/>
      <c r="N32" s="256"/>
      <c r="Q32" s="191"/>
      <c r="R32" s="191"/>
      <c r="S32" s="191"/>
      <c r="AN32" s="192"/>
      <c r="AO32" s="192"/>
      <c r="AP32" s="192"/>
      <c r="AQ32" s="192"/>
      <c r="AR32" s="192"/>
    </row>
    <row r="33" spans="1:44" ht="13.5" customHeight="1">
      <c r="A33" s="635">
        <v>0.1</v>
      </c>
      <c r="B33" s="636"/>
      <c r="C33" s="636"/>
      <c r="D33" s="636"/>
      <c r="E33" s="636"/>
      <c r="F33" s="636"/>
      <c r="G33" s="636"/>
      <c r="H33" s="636"/>
      <c r="I33" s="206"/>
      <c r="J33" s="244">
        <f>SUM(J31-J32)</f>
        <v>59</v>
      </c>
      <c r="K33" s="263"/>
      <c r="L33" s="256"/>
      <c r="M33" s="256"/>
      <c r="N33" s="256"/>
      <c r="Q33" s="191"/>
      <c r="R33" s="191"/>
      <c r="S33" s="191"/>
      <c r="AN33" s="192"/>
      <c r="AO33" s="192"/>
      <c r="AP33" s="192"/>
      <c r="AQ33" s="192"/>
      <c r="AR33" s="192"/>
    </row>
    <row r="34" spans="1:44" ht="13.5" customHeight="1">
      <c r="A34" s="635">
        <v>0.8</v>
      </c>
      <c r="B34" s="636"/>
      <c r="C34" s="636"/>
      <c r="D34" s="636"/>
      <c r="E34" s="636"/>
      <c r="F34" s="636"/>
      <c r="G34" s="636"/>
      <c r="H34" s="636"/>
      <c r="I34" s="206"/>
      <c r="J34" s="244">
        <f>ROUNDDOWN(J31*A34,0)</f>
        <v>470</v>
      </c>
      <c r="K34" s="263"/>
      <c r="L34" s="256"/>
      <c r="M34" s="256"/>
      <c r="N34" s="256"/>
      <c r="Q34" s="191"/>
      <c r="R34" s="191"/>
      <c r="S34" s="191"/>
      <c r="AN34" s="192"/>
      <c r="AO34" s="192"/>
      <c r="AP34" s="192"/>
      <c r="AQ34" s="192"/>
      <c r="AR34" s="192"/>
    </row>
    <row r="35" spans="1:44" ht="13.5" customHeight="1" thickBot="1">
      <c r="A35" s="637">
        <v>0.2</v>
      </c>
      <c r="B35" s="638"/>
      <c r="C35" s="638"/>
      <c r="D35" s="638"/>
      <c r="E35" s="638"/>
      <c r="F35" s="638"/>
      <c r="G35" s="638"/>
      <c r="H35" s="638"/>
      <c r="I35" s="209"/>
      <c r="J35" s="245">
        <f>SUM(J31-J34)</f>
        <v>118</v>
      </c>
      <c r="K35" s="263"/>
      <c r="L35" s="256"/>
      <c r="M35" s="256"/>
      <c r="N35" s="256"/>
      <c r="Q35" s="191"/>
      <c r="R35" s="191"/>
      <c r="S35" s="191"/>
      <c r="AN35" s="192"/>
      <c r="AO35" s="192"/>
      <c r="AP35" s="192"/>
      <c r="AQ35" s="192"/>
      <c r="AR35" s="192"/>
    </row>
    <row r="36" spans="1:44" s="192" customFormat="1" ht="13.5" customHeight="1">
      <c r="C36" s="191"/>
      <c r="D36" s="191"/>
      <c r="E36" s="191"/>
      <c r="F36" s="191"/>
      <c r="G36" s="191"/>
      <c r="H36" s="194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</row>
    <row r="37" spans="1:44" ht="13.5" customHeight="1"/>
    <row r="38" spans="1:44" ht="13.5" customHeight="1"/>
    <row r="39" spans="1:44" ht="13.5" customHeight="1"/>
    <row r="40" spans="1:44" ht="13.5" customHeight="1"/>
    <row r="41" spans="1:44" ht="13.5" customHeight="1"/>
    <row r="42" spans="1:44" ht="13.5" customHeight="1"/>
    <row r="43" spans="1:44" ht="13.5" customHeight="1"/>
    <row r="44" spans="1:44" ht="13.5" customHeight="1"/>
    <row r="45" spans="1:44" ht="13.5" customHeight="1"/>
    <row r="46" spans="1:44" ht="13.5" customHeight="1"/>
    <row r="47" spans="1:44" ht="13.5" customHeight="1"/>
    <row r="48" spans="1:44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2" customHeight="1"/>
    <row r="105" ht="12" customHeight="1"/>
  </sheetData>
  <sheetProtection algorithmName="SHA-512" hashValue="sfvHoHEW6eFWzXMJwB5zjQq+Am/jXcBCf49x91LXE3JiWHPHFXO+zJI2ht3bTfxpTRZRlkQMtoP7kj1YODer6Q==" saltValue="mVRYHvSJfuxTHMm2LXMigg==" spinCount="100000" sheet="1" objects="1" scenarios="1" selectLockedCells="1"/>
  <mergeCells count="38">
    <mergeCell ref="D2:E2"/>
    <mergeCell ref="A3:I4"/>
    <mergeCell ref="D5:G5"/>
    <mergeCell ref="D6:G6"/>
    <mergeCell ref="C7:C9"/>
    <mergeCell ref="D7:G7"/>
    <mergeCell ref="D8:G8"/>
    <mergeCell ref="D9:G9"/>
    <mergeCell ref="A16:H16"/>
    <mergeCell ref="A19:H19"/>
    <mergeCell ref="A20:H20"/>
    <mergeCell ref="A21:H21"/>
    <mergeCell ref="B10:B15"/>
    <mergeCell ref="C10:C12"/>
    <mergeCell ref="D10:G10"/>
    <mergeCell ref="D11:G11"/>
    <mergeCell ref="D12:G12"/>
    <mergeCell ref="C13:C15"/>
    <mergeCell ref="D13:G13"/>
    <mergeCell ref="D14:G14"/>
    <mergeCell ref="D15:G15"/>
    <mergeCell ref="A5:A15"/>
    <mergeCell ref="B5:B9"/>
    <mergeCell ref="C5:C6"/>
    <mergeCell ref="A17:H17"/>
    <mergeCell ref="A18:H18"/>
    <mergeCell ref="A34:H34"/>
    <mergeCell ref="A35:H35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8:H28"/>
  </mergeCells>
  <phoneticPr fontId="14"/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2"/>
  <sheetViews>
    <sheetView zoomScale="80" zoomScaleNormal="80" workbookViewId="0">
      <selection activeCell="P18" sqref="P18"/>
    </sheetView>
  </sheetViews>
  <sheetFormatPr defaultRowHeight="13.5"/>
  <cols>
    <col min="1" max="2" width="3.125" style="50" customWidth="1"/>
    <col min="3" max="4" width="3.125" style="9" customWidth="1"/>
    <col min="5" max="5" width="5.875" style="9" customWidth="1"/>
    <col min="6" max="7" width="9" style="9" customWidth="1"/>
    <col min="8" max="8" width="6.25" style="9" customWidth="1"/>
    <col min="9" max="9" width="3.125" style="4" customWidth="1"/>
    <col min="10" max="11" width="6.25" style="39" customWidth="1"/>
    <col min="12" max="13" width="6.25" style="9" customWidth="1"/>
    <col min="14" max="14" width="6.25" style="51" customWidth="1"/>
    <col min="15" max="17" width="11.875" style="9" customWidth="1"/>
    <col min="18" max="23" width="10.625" style="9" customWidth="1"/>
    <col min="24" max="24" width="11.875" style="9" customWidth="1"/>
    <col min="25" max="25" width="9" style="52"/>
    <col min="26" max="26" width="9" style="9"/>
    <col min="27" max="51" width="9" style="8"/>
    <col min="52" max="16384" width="9" style="50"/>
  </cols>
  <sheetData>
    <row r="1" spans="1:51">
      <c r="A1" s="49" t="s">
        <v>237</v>
      </c>
    </row>
    <row r="2" spans="1:51" ht="14.25" thickBot="1"/>
    <row r="3" spans="1:51" s="9" customFormat="1" ht="13.5" customHeight="1">
      <c r="A3" s="50"/>
      <c r="B3" s="50"/>
      <c r="D3" s="398" t="s">
        <v>182</v>
      </c>
      <c r="E3" s="399"/>
      <c r="F3" s="125" t="e">
        <f>'認通介7-8'!#REF!</f>
        <v>#REF!</v>
      </c>
      <c r="H3" s="512" t="e">
        <f>'認通介7-8'!#REF!</f>
        <v>#REF!</v>
      </c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4"/>
      <c r="Y3" s="52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9" customFormat="1" ht="13.5" customHeight="1">
      <c r="A4" s="50"/>
      <c r="B4" s="50"/>
      <c r="D4" s="398" t="s">
        <v>238</v>
      </c>
      <c r="E4" s="399"/>
      <c r="F4" s="126">
        <f>'認通介7-8'!F2</f>
        <v>10.66</v>
      </c>
      <c r="H4" s="407" t="s">
        <v>184</v>
      </c>
      <c r="I4" s="26"/>
      <c r="J4" s="521" t="s">
        <v>211</v>
      </c>
      <c r="K4" s="521" t="s">
        <v>212</v>
      </c>
      <c r="L4" s="188" t="s">
        <v>213</v>
      </c>
      <c r="M4" s="33" t="s">
        <v>185</v>
      </c>
      <c r="N4" s="410" t="s">
        <v>186</v>
      </c>
      <c r="O4" s="412" t="s">
        <v>187</v>
      </c>
      <c r="P4" s="412"/>
      <c r="Q4" s="412"/>
      <c r="R4" s="412"/>
      <c r="S4" s="412"/>
      <c r="T4" s="412"/>
      <c r="U4" s="412"/>
      <c r="V4" s="398"/>
      <c r="W4" s="398"/>
      <c r="X4" s="413"/>
      <c r="Y4" s="52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1:51" s="9" customFormat="1" ht="13.5" customHeight="1" thickBot="1">
      <c r="A5" s="50"/>
      <c r="B5" s="50"/>
      <c r="E5" s="11"/>
      <c r="F5" s="11"/>
      <c r="G5" s="11"/>
      <c r="H5" s="407"/>
      <c r="I5" s="182"/>
      <c r="J5" s="522"/>
      <c r="K5" s="522"/>
      <c r="L5" s="128" t="e">
        <f>'認通介7-8'!#REF!</f>
        <v>#REF!</v>
      </c>
      <c r="M5" s="128" t="e">
        <f>'認通介7-8'!#REF!</f>
        <v>#REF!</v>
      </c>
      <c r="N5" s="411"/>
      <c r="O5" s="10" t="s">
        <v>229</v>
      </c>
      <c r="P5" s="10" t="s">
        <v>230</v>
      </c>
      <c r="Q5" s="10" t="s">
        <v>162</v>
      </c>
      <c r="R5" s="10" t="s">
        <v>163</v>
      </c>
      <c r="S5" s="10" t="s">
        <v>231</v>
      </c>
      <c r="T5" s="10" t="s">
        <v>232</v>
      </c>
      <c r="U5" s="10" t="s">
        <v>164</v>
      </c>
      <c r="V5" s="68" t="s">
        <v>233</v>
      </c>
      <c r="W5" s="10" t="s">
        <v>234</v>
      </c>
      <c r="X5" s="70" t="s">
        <v>188</v>
      </c>
      <c r="Y5" s="53" t="s">
        <v>179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9" customFormat="1" ht="13.5" customHeight="1">
      <c r="A6" s="445" t="s">
        <v>189</v>
      </c>
      <c r="B6" s="447" t="s">
        <v>214</v>
      </c>
      <c r="C6" s="517" t="s">
        <v>0</v>
      </c>
      <c r="D6" s="517"/>
      <c r="E6" s="518"/>
      <c r="F6" s="518"/>
      <c r="G6" s="518"/>
      <c r="H6" s="124" t="str">
        <f>'認通介7-8'!A3</f>
        <v>サービス費</v>
      </c>
      <c r="I6" s="23" t="e">
        <f>'認通介7-8'!#REF!</f>
        <v>#REF!</v>
      </c>
      <c r="J6" s="78" t="e">
        <f>'認通介7-8'!#REF!</f>
        <v>#REF!</v>
      </c>
      <c r="K6" s="78" t="e">
        <f>'認通介7-8'!#REF!</f>
        <v>#REF!</v>
      </c>
      <c r="L6" s="78" t="e">
        <f>'認通介7-8'!#REF!</f>
        <v>#REF!</v>
      </c>
      <c r="M6" s="78" t="e">
        <f>'認通介7-8'!#REF!</f>
        <v>#REF!</v>
      </c>
      <c r="N6" s="56" t="e">
        <f>'認通介7-8'!#REF!</f>
        <v>#REF!</v>
      </c>
      <c r="O6" s="55" t="e">
        <f>INT(V6*0.9)</f>
        <v>#VALUE!</v>
      </c>
      <c r="P6" s="55" t="e">
        <f>INT(W6*0.8)</f>
        <v>#VALUE!</v>
      </c>
      <c r="Q6" s="55" t="e">
        <f>SUM(O6:P6)</f>
        <v>#VALUE!</v>
      </c>
      <c r="R6" s="55">
        <f>IFERROR(INT(Y6/J6*M6),0)</f>
        <v>0</v>
      </c>
      <c r="S6" s="55" t="e">
        <f>SUM(Y6-R6)</f>
        <v>#VALUE!</v>
      </c>
      <c r="T6" s="61" t="e">
        <f>SUM(W6-P6)</f>
        <v>#VALUE!</v>
      </c>
      <c r="U6" s="61" t="e">
        <f>SUM(S6:T6)</f>
        <v>#VALUE!</v>
      </c>
      <c r="V6" s="61" t="e">
        <f>INT($F$4*H6*I6*J6*N6)</f>
        <v>#VALUE!</v>
      </c>
      <c r="W6" s="61" t="e">
        <f>INT($F$4*H6*I6*K6*N6)</f>
        <v>#VALUE!</v>
      </c>
      <c r="X6" s="57" t="e">
        <f>SUM(V6:W6)</f>
        <v>#VALUE!</v>
      </c>
      <c r="Y6" s="53" t="e">
        <f>SUM(V6-O6)</f>
        <v>#VALUE!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s="9" customFormat="1" ht="13.5" customHeight="1">
      <c r="A7" s="515"/>
      <c r="B7" s="448"/>
      <c r="C7" s="519" t="s">
        <v>1</v>
      </c>
      <c r="D7" s="519"/>
      <c r="E7" s="520"/>
      <c r="F7" s="520"/>
      <c r="G7" s="520"/>
      <c r="H7" s="124">
        <f>'認通介7-8'!I4</f>
        <v>0</v>
      </c>
      <c r="I7" s="19" t="e">
        <f>'認通介7-8'!#REF!</f>
        <v>#REF!</v>
      </c>
      <c r="J7" s="116" t="e">
        <f>'認通介7-8'!#REF!</f>
        <v>#REF!</v>
      </c>
      <c r="K7" s="116" t="e">
        <f>'認通介7-8'!#REF!</f>
        <v>#REF!</v>
      </c>
      <c r="L7" s="116" t="e">
        <f>'認通介7-8'!#REF!</f>
        <v>#REF!</v>
      </c>
      <c r="M7" s="116" t="e">
        <f>'認通介7-8'!#REF!</f>
        <v>#REF!</v>
      </c>
      <c r="N7" s="56" t="e">
        <f>'認通介7-8'!#REF!</f>
        <v>#REF!</v>
      </c>
      <c r="O7" s="55" t="e">
        <f t="shared" ref="O7:O10" si="0">INT(V7*0.9)</f>
        <v>#REF!</v>
      </c>
      <c r="P7" s="55" t="e">
        <f t="shared" ref="P7:P10" si="1">INT(W7*0.8)</f>
        <v>#REF!</v>
      </c>
      <c r="Q7" s="55" t="e">
        <f t="shared" ref="Q7:Q10" si="2">SUM(O7:P7)</f>
        <v>#REF!</v>
      </c>
      <c r="R7" s="55">
        <f t="shared" ref="R7:R10" si="3">IFERROR(INT(Y7/J7*M7),0)</f>
        <v>0</v>
      </c>
      <c r="S7" s="55" t="e">
        <f t="shared" ref="S7:S10" si="4">SUM(Y7-R7)</f>
        <v>#REF!</v>
      </c>
      <c r="T7" s="61" t="e">
        <f t="shared" ref="T7:T10" si="5">SUM(W7-P7)</f>
        <v>#REF!</v>
      </c>
      <c r="U7" s="61" t="e">
        <f t="shared" ref="U7:U10" si="6">SUM(S7:T7)</f>
        <v>#REF!</v>
      </c>
      <c r="V7" s="61" t="e">
        <f t="shared" ref="V7:V10" si="7">INT($F$4*H7*I7*J7*N7)</f>
        <v>#REF!</v>
      </c>
      <c r="W7" s="61" t="e">
        <f t="shared" ref="W7:W10" si="8">INT($F$4*H7*I7*K7*N7)</f>
        <v>#REF!</v>
      </c>
      <c r="X7" s="57" t="e">
        <f t="shared" ref="X7:X10" si="9">SUM(V7:W7)</f>
        <v>#REF!</v>
      </c>
      <c r="Y7" s="53" t="e">
        <f t="shared" ref="Y7:Y10" si="10">SUM(V7-O7)</f>
        <v>#REF!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3.5" customHeight="1">
      <c r="A8" s="515"/>
      <c r="B8" s="448"/>
      <c r="C8" s="519" t="s">
        <v>2</v>
      </c>
      <c r="D8" s="519"/>
      <c r="E8" s="520"/>
      <c r="F8" s="520"/>
      <c r="G8" s="520"/>
      <c r="H8" s="124" t="e">
        <f>'認通介7-8'!#REF!</f>
        <v>#REF!</v>
      </c>
      <c r="I8" s="19" t="e">
        <f>'認通介7-8'!#REF!</f>
        <v>#REF!</v>
      </c>
      <c r="J8" s="116" t="e">
        <f>'認通介7-8'!#REF!</f>
        <v>#REF!</v>
      </c>
      <c r="K8" s="116" t="e">
        <f>'認通介7-8'!#REF!</f>
        <v>#REF!</v>
      </c>
      <c r="L8" s="116" t="e">
        <f>'認通介7-8'!#REF!</f>
        <v>#REF!</v>
      </c>
      <c r="M8" s="116" t="e">
        <f>'認通介7-8'!#REF!</f>
        <v>#REF!</v>
      </c>
      <c r="N8" s="56" t="e">
        <f>'認通介7-8'!#REF!</f>
        <v>#REF!</v>
      </c>
      <c r="O8" s="55" t="e">
        <f t="shared" si="0"/>
        <v>#REF!</v>
      </c>
      <c r="P8" s="55" t="e">
        <f t="shared" si="1"/>
        <v>#REF!</v>
      </c>
      <c r="Q8" s="55" t="e">
        <f t="shared" si="2"/>
        <v>#REF!</v>
      </c>
      <c r="R8" s="55">
        <f t="shared" si="3"/>
        <v>0</v>
      </c>
      <c r="S8" s="55" t="e">
        <f t="shared" si="4"/>
        <v>#REF!</v>
      </c>
      <c r="T8" s="61" t="e">
        <f t="shared" si="5"/>
        <v>#REF!</v>
      </c>
      <c r="U8" s="61" t="e">
        <f t="shared" si="6"/>
        <v>#REF!</v>
      </c>
      <c r="V8" s="61" t="e">
        <f t="shared" si="7"/>
        <v>#REF!</v>
      </c>
      <c r="W8" s="61" t="e">
        <f t="shared" si="8"/>
        <v>#REF!</v>
      </c>
      <c r="X8" s="57" t="e">
        <f t="shared" si="9"/>
        <v>#REF!</v>
      </c>
      <c r="Y8" s="53" t="e">
        <f t="shared" si="10"/>
        <v>#REF!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ht="13.5" customHeight="1">
      <c r="A9" s="515"/>
      <c r="B9" s="448"/>
      <c r="C9" s="519" t="s">
        <v>3</v>
      </c>
      <c r="D9" s="519"/>
      <c r="E9" s="520"/>
      <c r="F9" s="520"/>
      <c r="G9" s="520"/>
      <c r="H9" s="124" t="e">
        <f>'認通介7-8'!#REF!</f>
        <v>#REF!</v>
      </c>
      <c r="I9" s="19" t="e">
        <f>'認通介7-8'!#REF!</f>
        <v>#REF!</v>
      </c>
      <c r="J9" s="116" t="e">
        <f>'認通介7-8'!#REF!</f>
        <v>#REF!</v>
      </c>
      <c r="K9" s="116" t="e">
        <f>'認通介7-8'!#REF!</f>
        <v>#REF!</v>
      </c>
      <c r="L9" s="116" t="e">
        <f>'認通介7-8'!#REF!</f>
        <v>#REF!</v>
      </c>
      <c r="M9" s="116" t="e">
        <f>'認通介7-8'!#REF!</f>
        <v>#REF!</v>
      </c>
      <c r="N9" s="56" t="e">
        <f>'認通介7-8'!#REF!</f>
        <v>#REF!</v>
      </c>
      <c r="O9" s="55" t="e">
        <f t="shared" si="0"/>
        <v>#REF!</v>
      </c>
      <c r="P9" s="55" t="e">
        <f t="shared" si="1"/>
        <v>#REF!</v>
      </c>
      <c r="Q9" s="55" t="e">
        <f t="shared" si="2"/>
        <v>#REF!</v>
      </c>
      <c r="R9" s="55">
        <f t="shared" si="3"/>
        <v>0</v>
      </c>
      <c r="S9" s="55" t="e">
        <f t="shared" si="4"/>
        <v>#REF!</v>
      </c>
      <c r="T9" s="61" t="e">
        <f t="shared" si="5"/>
        <v>#REF!</v>
      </c>
      <c r="U9" s="61" t="e">
        <f t="shared" si="6"/>
        <v>#REF!</v>
      </c>
      <c r="V9" s="61" t="e">
        <f t="shared" si="7"/>
        <v>#REF!</v>
      </c>
      <c r="W9" s="61" t="e">
        <f t="shared" si="8"/>
        <v>#REF!</v>
      </c>
      <c r="X9" s="57" t="e">
        <f t="shared" si="9"/>
        <v>#REF!</v>
      </c>
      <c r="Y9" s="53" t="e">
        <f t="shared" si="10"/>
        <v>#REF!</v>
      </c>
    </row>
    <row r="10" spans="1:51" ht="13.5" customHeight="1">
      <c r="A10" s="515"/>
      <c r="B10" s="448"/>
      <c r="C10" s="519" t="s">
        <v>4</v>
      </c>
      <c r="D10" s="519"/>
      <c r="E10" s="520"/>
      <c r="F10" s="520"/>
      <c r="G10" s="520"/>
      <c r="H10" s="124" t="e">
        <f>'認通介7-8'!#REF!</f>
        <v>#REF!</v>
      </c>
      <c r="I10" s="19" t="e">
        <f>'認通介7-8'!#REF!</f>
        <v>#REF!</v>
      </c>
      <c r="J10" s="116" t="e">
        <f>'認通介7-8'!#REF!</f>
        <v>#REF!</v>
      </c>
      <c r="K10" s="116" t="e">
        <f>'認通介7-8'!#REF!</f>
        <v>#REF!</v>
      </c>
      <c r="L10" s="116" t="e">
        <f>'認通介7-8'!#REF!</f>
        <v>#REF!</v>
      </c>
      <c r="M10" s="116" t="e">
        <f>'認通介7-8'!#REF!</f>
        <v>#REF!</v>
      </c>
      <c r="N10" s="56" t="e">
        <f>'認通介7-8'!#REF!</f>
        <v>#REF!</v>
      </c>
      <c r="O10" s="55" t="e">
        <f t="shared" si="0"/>
        <v>#REF!</v>
      </c>
      <c r="P10" s="55" t="e">
        <f t="shared" si="1"/>
        <v>#REF!</v>
      </c>
      <c r="Q10" s="55" t="e">
        <f t="shared" si="2"/>
        <v>#REF!</v>
      </c>
      <c r="R10" s="55">
        <f t="shared" si="3"/>
        <v>0</v>
      </c>
      <c r="S10" s="55" t="e">
        <f t="shared" si="4"/>
        <v>#REF!</v>
      </c>
      <c r="T10" s="61" t="e">
        <f t="shared" si="5"/>
        <v>#REF!</v>
      </c>
      <c r="U10" s="61" t="e">
        <f t="shared" si="6"/>
        <v>#REF!</v>
      </c>
      <c r="V10" s="61" t="e">
        <f t="shared" si="7"/>
        <v>#REF!</v>
      </c>
      <c r="W10" s="61" t="e">
        <f t="shared" si="8"/>
        <v>#REF!</v>
      </c>
      <c r="X10" s="57" t="e">
        <f t="shared" si="9"/>
        <v>#REF!</v>
      </c>
      <c r="Y10" s="53" t="e">
        <f t="shared" si="10"/>
        <v>#REF!</v>
      </c>
    </row>
    <row r="11" spans="1:51" ht="13.5" customHeight="1">
      <c r="A11" s="515"/>
      <c r="B11" s="452"/>
      <c r="C11" s="523" t="s">
        <v>215</v>
      </c>
      <c r="D11" s="524"/>
      <c r="E11" s="524"/>
      <c r="F11" s="524"/>
      <c r="G11" s="525"/>
      <c r="H11" s="526"/>
      <c r="I11" s="633"/>
      <c r="J11" s="116" t="e">
        <f>'認通介7-8'!#REF!</f>
        <v>#REF!</v>
      </c>
      <c r="K11" s="116" t="e">
        <f>'認通介7-8'!#REF!</f>
        <v>#REF!</v>
      </c>
      <c r="L11" s="116" t="e">
        <f>'認通介7-8'!#REF!</f>
        <v>#REF!</v>
      </c>
      <c r="M11" s="116" t="e">
        <f>'認通介7-8'!#REF!</f>
        <v>#REF!</v>
      </c>
      <c r="N11" s="18"/>
      <c r="O11" s="129" t="e">
        <f>SUM(O6:O10)</f>
        <v>#VALUE!</v>
      </c>
      <c r="P11" s="129" t="e">
        <f t="shared" ref="P11:X11" si="11">SUM(P6:P10)</f>
        <v>#VALUE!</v>
      </c>
      <c r="Q11" s="129" t="e">
        <f t="shared" si="11"/>
        <v>#VALUE!</v>
      </c>
      <c r="R11" s="129">
        <f>SUM(R6:R10)</f>
        <v>0</v>
      </c>
      <c r="S11" s="129" t="e">
        <f t="shared" si="11"/>
        <v>#VALUE!</v>
      </c>
      <c r="T11" s="129" t="e">
        <f t="shared" si="11"/>
        <v>#VALUE!</v>
      </c>
      <c r="U11" s="129" t="e">
        <f>SUM(U6:U10)</f>
        <v>#VALUE!</v>
      </c>
      <c r="V11" s="129" t="e">
        <f t="shared" si="11"/>
        <v>#VALUE!</v>
      </c>
      <c r="W11" s="129" t="e">
        <f t="shared" si="11"/>
        <v>#VALUE!</v>
      </c>
      <c r="X11" s="130" t="e">
        <f t="shared" si="11"/>
        <v>#VALUE!</v>
      </c>
    </row>
    <row r="12" spans="1:51" s="9" customFormat="1" ht="13.5" customHeight="1">
      <c r="A12" s="515"/>
      <c r="B12" s="528" t="s">
        <v>235</v>
      </c>
      <c r="C12" s="519" t="s">
        <v>34</v>
      </c>
      <c r="D12" s="519"/>
      <c r="E12" s="520"/>
      <c r="F12" s="520"/>
      <c r="G12" s="520"/>
      <c r="H12" s="150" t="e">
        <f>'認通介7-8'!#REF!</f>
        <v>#REF!</v>
      </c>
      <c r="I12" s="19" t="e">
        <f>'認通介7-8'!#REF!</f>
        <v>#REF!</v>
      </c>
      <c r="J12" s="116" t="e">
        <f>'認通介7-8'!#REF!</f>
        <v>#REF!</v>
      </c>
      <c r="K12" s="116" t="e">
        <f>'認通介7-8'!#REF!</f>
        <v>#REF!</v>
      </c>
      <c r="L12" s="116" t="e">
        <f>'認通介7-8'!#REF!</f>
        <v>#REF!</v>
      </c>
      <c r="M12" s="116" t="e">
        <f>'認通介7-8'!#REF!</f>
        <v>#REF!</v>
      </c>
      <c r="N12" s="18" t="e">
        <f>'認通介7-8'!#REF!</f>
        <v>#REF!</v>
      </c>
      <c r="O12" s="55" t="e">
        <f t="shared" ref="O12:O13" si="12">INT(V12*0.9)</f>
        <v>#REF!</v>
      </c>
      <c r="P12" s="55" t="e">
        <f t="shared" ref="P12:P13" si="13">INT(W12*0.8)</f>
        <v>#REF!</v>
      </c>
      <c r="Q12" s="55" t="e">
        <f t="shared" ref="Q12:Q13" si="14">SUM(O12:P12)</f>
        <v>#REF!</v>
      </c>
      <c r="R12" s="55">
        <f t="shared" ref="R12:R13" si="15">IFERROR(INT(Y12/J12*M12),0)</f>
        <v>0</v>
      </c>
      <c r="S12" s="55" t="e">
        <f t="shared" ref="S12:S13" si="16">SUM(Y12-R12)</f>
        <v>#REF!</v>
      </c>
      <c r="T12" s="61" t="e">
        <f t="shared" ref="T12:T13" si="17">SUM(W12-P12)</f>
        <v>#REF!</v>
      </c>
      <c r="U12" s="61" t="e">
        <f t="shared" ref="U12:U13" si="18">SUM(S12:T12)</f>
        <v>#REF!</v>
      </c>
      <c r="V12" s="61" t="e">
        <f t="shared" ref="V12:V13" si="19">INT($F$4*H12*I12*J12*N12)</f>
        <v>#REF!</v>
      </c>
      <c r="W12" s="61" t="e">
        <f t="shared" ref="W12:W13" si="20">INT($F$4*H12*I12*K12*N12)</f>
        <v>#REF!</v>
      </c>
      <c r="X12" s="57" t="e">
        <f t="shared" ref="X12:X13" si="21">SUM(V12:W12)</f>
        <v>#REF!</v>
      </c>
      <c r="Y12" s="53" t="e">
        <f t="shared" ref="Y12:Y13" si="22">SUM(V12-O12)</f>
        <v>#REF!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</row>
    <row r="13" spans="1:51" s="9" customFormat="1" ht="13.5" customHeight="1">
      <c r="A13" s="515"/>
      <c r="B13" s="529"/>
      <c r="C13" s="519" t="s">
        <v>35</v>
      </c>
      <c r="D13" s="519"/>
      <c r="E13" s="520"/>
      <c r="F13" s="520"/>
      <c r="G13" s="520"/>
      <c r="H13" s="151" t="e">
        <f>'認通介7-8'!#REF!</f>
        <v>#REF!</v>
      </c>
      <c r="I13" s="19" t="e">
        <f>'認通介7-8'!#REF!</f>
        <v>#REF!</v>
      </c>
      <c r="J13" s="116" t="e">
        <f>'認通介7-8'!#REF!</f>
        <v>#REF!</v>
      </c>
      <c r="K13" s="116" t="e">
        <f>'認通介7-8'!#REF!</f>
        <v>#REF!</v>
      </c>
      <c r="L13" s="116" t="e">
        <f>'認通介7-8'!#REF!</f>
        <v>#REF!</v>
      </c>
      <c r="M13" s="116" t="e">
        <f>'認通介7-8'!#REF!</f>
        <v>#REF!</v>
      </c>
      <c r="N13" s="18" t="e">
        <f>'認通介7-8'!#REF!</f>
        <v>#REF!</v>
      </c>
      <c r="O13" s="55" t="e">
        <f t="shared" si="12"/>
        <v>#REF!</v>
      </c>
      <c r="P13" s="55" t="e">
        <f t="shared" si="13"/>
        <v>#REF!</v>
      </c>
      <c r="Q13" s="55" t="e">
        <f t="shared" si="14"/>
        <v>#REF!</v>
      </c>
      <c r="R13" s="55">
        <f t="shared" si="15"/>
        <v>0</v>
      </c>
      <c r="S13" s="55" t="e">
        <f t="shared" si="16"/>
        <v>#REF!</v>
      </c>
      <c r="T13" s="61" t="e">
        <f t="shared" si="17"/>
        <v>#REF!</v>
      </c>
      <c r="U13" s="61" t="e">
        <f t="shared" si="18"/>
        <v>#REF!</v>
      </c>
      <c r="V13" s="61" t="e">
        <f t="shared" si="19"/>
        <v>#REF!</v>
      </c>
      <c r="W13" s="61" t="e">
        <f t="shared" si="20"/>
        <v>#REF!</v>
      </c>
      <c r="X13" s="57" t="e">
        <f t="shared" si="21"/>
        <v>#REF!</v>
      </c>
      <c r="Y13" s="53" t="e">
        <f t="shared" si="22"/>
        <v>#REF!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3.5" customHeight="1">
      <c r="A14" s="515"/>
      <c r="B14" s="529"/>
      <c r="C14" s="530" t="s">
        <v>236</v>
      </c>
      <c r="D14" s="531"/>
      <c r="E14" s="531"/>
      <c r="F14" s="531"/>
      <c r="G14" s="532"/>
      <c r="H14" s="533"/>
      <c r="I14" s="634"/>
      <c r="J14" s="143" t="e">
        <f>'認通介7-8'!#REF!</f>
        <v>#REF!</v>
      </c>
      <c r="K14" s="143" t="e">
        <f>'認通介7-8'!#REF!</f>
        <v>#REF!</v>
      </c>
      <c r="L14" s="143" t="e">
        <f>'認通介7-8'!#REF!</f>
        <v>#REF!</v>
      </c>
      <c r="M14" s="143" t="e">
        <f>'認通介7-8'!#REF!</f>
        <v>#REF!</v>
      </c>
      <c r="N14" s="18"/>
      <c r="O14" s="131" t="e">
        <f>SUM(O12:O13)</f>
        <v>#REF!</v>
      </c>
      <c r="P14" s="131" t="e">
        <f t="shared" ref="P14:X14" si="23">SUM(P12:P13)</f>
        <v>#REF!</v>
      </c>
      <c r="Q14" s="131" t="e">
        <f t="shared" si="23"/>
        <v>#REF!</v>
      </c>
      <c r="R14" s="131">
        <f t="shared" si="23"/>
        <v>0</v>
      </c>
      <c r="S14" s="131" t="e">
        <f t="shared" si="23"/>
        <v>#REF!</v>
      </c>
      <c r="T14" s="131" t="e">
        <f t="shared" si="23"/>
        <v>#REF!</v>
      </c>
      <c r="U14" s="131" t="e">
        <f t="shared" si="23"/>
        <v>#REF!</v>
      </c>
      <c r="V14" s="131" t="e">
        <f t="shared" si="23"/>
        <v>#REF!</v>
      </c>
      <c r="W14" s="131" t="e">
        <f t="shared" si="23"/>
        <v>#REF!</v>
      </c>
      <c r="X14" s="132" t="e">
        <f t="shared" si="23"/>
        <v>#REF!</v>
      </c>
      <c r="Y14" s="52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22" customFormat="1" ht="13.5" customHeight="1">
      <c r="A15" s="516"/>
      <c r="B15" s="553" t="s">
        <v>216</v>
      </c>
      <c r="C15" s="554"/>
      <c r="D15" s="554"/>
      <c r="E15" s="554"/>
      <c r="F15" s="554"/>
      <c r="G15" s="555"/>
      <c r="H15" s="556"/>
      <c r="I15" s="557"/>
      <c r="J15" s="557"/>
      <c r="K15" s="557"/>
      <c r="L15" s="557"/>
      <c r="M15" s="557"/>
      <c r="N15" s="558"/>
      <c r="O15" s="112" t="e">
        <f>SUM(O14,O11)</f>
        <v>#REF!</v>
      </c>
      <c r="P15" s="112" t="e">
        <f t="shared" ref="P15:X15" si="24">SUM(P14,P11)</f>
        <v>#REF!</v>
      </c>
      <c r="Q15" s="112" t="e">
        <f t="shared" si="24"/>
        <v>#REF!</v>
      </c>
      <c r="R15" s="112">
        <f t="shared" si="24"/>
        <v>0</v>
      </c>
      <c r="S15" s="112" t="e">
        <f t="shared" si="24"/>
        <v>#REF!</v>
      </c>
      <c r="T15" s="112" t="e">
        <f t="shared" si="24"/>
        <v>#REF!</v>
      </c>
      <c r="U15" s="112" t="e">
        <f t="shared" si="24"/>
        <v>#REF!</v>
      </c>
      <c r="V15" s="112" t="e">
        <f t="shared" si="24"/>
        <v>#REF!</v>
      </c>
      <c r="W15" s="112" t="e">
        <f t="shared" si="24"/>
        <v>#REF!</v>
      </c>
      <c r="X15" s="114" t="e">
        <f t="shared" si="24"/>
        <v>#REF!</v>
      </c>
      <c r="Z15" s="100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</row>
    <row r="16" spans="1:51" s="52" customFormat="1" ht="13.5" customHeight="1">
      <c r="A16" s="535" t="s">
        <v>190</v>
      </c>
      <c r="B16" s="537" t="s">
        <v>214</v>
      </c>
      <c r="C16" s="539" t="s">
        <v>217</v>
      </c>
      <c r="D16" s="541" t="s">
        <v>218</v>
      </c>
      <c r="E16" s="541"/>
      <c r="F16" s="541"/>
      <c r="G16" s="541"/>
      <c r="H16" s="28">
        <v>50</v>
      </c>
      <c r="I16" s="135" t="e">
        <f>'認通介7-8'!#REF!</f>
        <v>#REF!</v>
      </c>
      <c r="J16" s="152" t="e">
        <f>'認通介7-8'!#REF!</f>
        <v>#REF!</v>
      </c>
      <c r="K16" s="152" t="e">
        <f>'認通介7-8'!#REF!</f>
        <v>#REF!</v>
      </c>
      <c r="L16" s="152" t="e">
        <f>'認通介7-8'!#REF!</f>
        <v>#REF!</v>
      </c>
      <c r="M16" s="152" t="e">
        <f>'認通介7-8'!#REF!</f>
        <v>#REF!</v>
      </c>
      <c r="N16" s="29" t="e">
        <f>'認通介7-8'!#REF!</f>
        <v>#REF!</v>
      </c>
      <c r="O16" s="55" t="e">
        <f>INT(V16*0.9)</f>
        <v>#REF!</v>
      </c>
      <c r="P16" s="55" t="e">
        <f>INT(W16*0.8)</f>
        <v>#REF!</v>
      </c>
      <c r="Q16" s="55" t="e">
        <f>SUM(O16:P16)</f>
        <v>#REF!</v>
      </c>
      <c r="R16" s="55">
        <f>IFERROR(INT(Y16/J16*M16),0)</f>
        <v>0</v>
      </c>
      <c r="S16" s="55" t="e">
        <f>SUM(Y16-R16)</f>
        <v>#REF!</v>
      </c>
      <c r="T16" s="61" t="e">
        <f t="shared" ref="T16:T20" si="25">SUM(W16-P16)</f>
        <v>#REF!</v>
      </c>
      <c r="U16" s="61" t="e">
        <f t="shared" ref="U16:U20" si="26">SUM(S16:T16)</f>
        <v>#REF!</v>
      </c>
      <c r="V16" s="61" t="e">
        <f>INT($F$4*H16*I16*J16*N16)</f>
        <v>#REF!</v>
      </c>
      <c r="W16" s="61" t="e">
        <f>INT($F$4*H16*I16*K16*N16)</f>
        <v>#REF!</v>
      </c>
      <c r="X16" s="57" t="e">
        <f>SUM(V16:W16)</f>
        <v>#REF!</v>
      </c>
      <c r="Y16" s="53" t="e">
        <f>SUM(V16-O16)</f>
        <v>#REF!</v>
      </c>
      <c r="Z16" s="9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52" customFormat="1" ht="13.5" customHeight="1">
      <c r="A17" s="536"/>
      <c r="B17" s="538"/>
      <c r="C17" s="540"/>
      <c r="D17" s="406" t="s">
        <v>239</v>
      </c>
      <c r="E17" s="406"/>
      <c r="F17" s="406"/>
      <c r="G17" s="406"/>
      <c r="H17" s="30">
        <v>27</v>
      </c>
      <c r="I17" s="31" t="e">
        <f>'認通介7-8'!#REF!</f>
        <v>#REF!</v>
      </c>
      <c r="J17" s="153" t="e">
        <f>'認通介7-8'!#REF!</f>
        <v>#REF!</v>
      </c>
      <c r="K17" s="153" t="e">
        <f>'認通介7-8'!#REF!</f>
        <v>#REF!</v>
      </c>
      <c r="L17" s="153" t="e">
        <f>'認通介7-8'!#REF!</f>
        <v>#REF!</v>
      </c>
      <c r="M17" s="153" t="e">
        <f>'認通介7-8'!#REF!</f>
        <v>#REF!</v>
      </c>
      <c r="N17" s="32" t="e">
        <f>'認通介7-8'!#REF!</f>
        <v>#REF!</v>
      </c>
      <c r="O17" s="55" t="e">
        <f t="shared" ref="O17:O20" si="27">INT(V17*0.9)</f>
        <v>#REF!</v>
      </c>
      <c r="P17" s="55" t="e">
        <f t="shared" ref="P17:P20" si="28">INT(W17*0.8)</f>
        <v>#REF!</v>
      </c>
      <c r="Q17" s="55" t="e">
        <f t="shared" ref="Q17:Q20" si="29">SUM(O17:P17)</f>
        <v>#REF!</v>
      </c>
      <c r="R17" s="55">
        <f t="shared" ref="R17:R20" si="30">IFERROR(INT(Y17/J17*M17),0)</f>
        <v>0</v>
      </c>
      <c r="S17" s="55" t="e">
        <f t="shared" ref="S17:S20" si="31">SUM(Y17-R17)</f>
        <v>#REF!</v>
      </c>
      <c r="T17" s="61" t="e">
        <f t="shared" si="25"/>
        <v>#REF!</v>
      </c>
      <c r="U17" s="61" t="e">
        <f t="shared" si="26"/>
        <v>#REF!</v>
      </c>
      <c r="V17" s="61" t="e">
        <f t="shared" ref="V17:V20" si="32">INT($F$4*H17*I17*J17*N17)</f>
        <v>#REF!</v>
      </c>
      <c r="W17" s="61" t="e">
        <f t="shared" ref="W17:W20" si="33">INT($F$4*H17*I17*K17*N17)</f>
        <v>#REF!</v>
      </c>
      <c r="X17" s="57" t="e">
        <f t="shared" ref="X17:X20" si="34">SUM(V17:W17)</f>
        <v>#REF!</v>
      </c>
      <c r="Y17" s="53" t="e">
        <f t="shared" ref="Y17:Y20" si="35">SUM(V17-O17)</f>
        <v>#REF!</v>
      </c>
      <c r="Z17" s="9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52" customFormat="1" ht="13.5" customHeight="1">
      <c r="A18" s="536"/>
      <c r="B18" s="538"/>
      <c r="C18" s="542" t="s">
        <v>221</v>
      </c>
      <c r="D18" s="420" t="s">
        <v>144</v>
      </c>
      <c r="E18" s="420"/>
      <c r="F18" s="420"/>
      <c r="G18" s="421"/>
      <c r="H18" s="30">
        <v>18</v>
      </c>
      <c r="I18" s="31" t="e">
        <f>'認通介7-8'!#REF!</f>
        <v>#REF!</v>
      </c>
      <c r="J18" s="153" t="e">
        <f>'認通介7-8'!#REF!</f>
        <v>#REF!</v>
      </c>
      <c r="K18" s="153" t="e">
        <f>'認通介7-8'!#REF!</f>
        <v>#REF!</v>
      </c>
      <c r="L18" s="153" t="e">
        <f>'認通介7-8'!#REF!</f>
        <v>#REF!</v>
      </c>
      <c r="M18" s="153" t="e">
        <f>'認通介7-8'!#REF!</f>
        <v>#REF!</v>
      </c>
      <c r="N18" s="32" t="e">
        <f>'認通介7-8'!#REF!</f>
        <v>#REF!</v>
      </c>
      <c r="O18" s="55" t="e">
        <f t="shared" si="27"/>
        <v>#REF!</v>
      </c>
      <c r="P18" s="55" t="e">
        <f t="shared" si="28"/>
        <v>#REF!</v>
      </c>
      <c r="Q18" s="55" t="e">
        <f t="shared" si="29"/>
        <v>#REF!</v>
      </c>
      <c r="R18" s="55">
        <f t="shared" si="30"/>
        <v>0</v>
      </c>
      <c r="S18" s="55" t="e">
        <f t="shared" si="31"/>
        <v>#REF!</v>
      </c>
      <c r="T18" s="61" t="e">
        <f t="shared" si="25"/>
        <v>#REF!</v>
      </c>
      <c r="U18" s="61" t="e">
        <f t="shared" si="26"/>
        <v>#REF!</v>
      </c>
      <c r="V18" s="61" t="e">
        <f t="shared" si="32"/>
        <v>#REF!</v>
      </c>
      <c r="W18" s="61" t="e">
        <f t="shared" si="33"/>
        <v>#REF!</v>
      </c>
      <c r="X18" s="57" t="e">
        <f t="shared" si="34"/>
        <v>#REF!</v>
      </c>
      <c r="Y18" s="53" t="e">
        <f t="shared" si="35"/>
        <v>#REF!</v>
      </c>
      <c r="Z18" s="9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</row>
    <row r="19" spans="1:51" s="52" customFormat="1" ht="13.5" customHeight="1">
      <c r="A19" s="536"/>
      <c r="B19" s="538"/>
      <c r="C19" s="543"/>
      <c r="D19" s="420" t="s">
        <v>145</v>
      </c>
      <c r="E19" s="420"/>
      <c r="F19" s="420"/>
      <c r="G19" s="421"/>
      <c r="H19" s="30">
        <v>12</v>
      </c>
      <c r="I19" s="31" t="e">
        <f>'認通介7-8'!#REF!</f>
        <v>#REF!</v>
      </c>
      <c r="J19" s="153" t="e">
        <f>'認通介7-8'!#REF!</f>
        <v>#REF!</v>
      </c>
      <c r="K19" s="153" t="e">
        <f>'認通介7-8'!#REF!</f>
        <v>#REF!</v>
      </c>
      <c r="L19" s="153" t="e">
        <f>'認通介7-8'!#REF!</f>
        <v>#REF!</v>
      </c>
      <c r="M19" s="153" t="e">
        <f>'認通介7-8'!#REF!</f>
        <v>#REF!</v>
      </c>
      <c r="N19" s="32" t="e">
        <f>'認通介7-8'!#REF!</f>
        <v>#REF!</v>
      </c>
      <c r="O19" s="55" t="e">
        <f t="shared" si="27"/>
        <v>#REF!</v>
      </c>
      <c r="P19" s="55" t="e">
        <f t="shared" si="28"/>
        <v>#REF!</v>
      </c>
      <c r="Q19" s="55" t="e">
        <f t="shared" si="29"/>
        <v>#REF!</v>
      </c>
      <c r="R19" s="55">
        <f t="shared" si="30"/>
        <v>0</v>
      </c>
      <c r="S19" s="55" t="e">
        <f t="shared" si="31"/>
        <v>#REF!</v>
      </c>
      <c r="T19" s="61" t="e">
        <f t="shared" si="25"/>
        <v>#REF!</v>
      </c>
      <c r="U19" s="61" t="e">
        <f t="shared" si="26"/>
        <v>#REF!</v>
      </c>
      <c r="V19" s="61" t="e">
        <f t="shared" si="32"/>
        <v>#REF!</v>
      </c>
      <c r="W19" s="61" t="e">
        <f t="shared" si="33"/>
        <v>#REF!</v>
      </c>
      <c r="X19" s="57" t="e">
        <f t="shared" si="34"/>
        <v>#REF!</v>
      </c>
      <c r="Y19" s="53" t="e">
        <f t="shared" si="35"/>
        <v>#REF!</v>
      </c>
      <c r="Z19" s="9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52" customFormat="1" ht="13.5" customHeight="1">
      <c r="A20" s="536"/>
      <c r="B20" s="538"/>
      <c r="C20" s="543"/>
      <c r="D20" s="420" t="s">
        <v>10</v>
      </c>
      <c r="E20" s="420"/>
      <c r="F20" s="420"/>
      <c r="G20" s="421"/>
      <c r="H20" s="30">
        <v>6</v>
      </c>
      <c r="I20" s="31" t="e">
        <f>'認通介7-8'!#REF!</f>
        <v>#REF!</v>
      </c>
      <c r="J20" s="153" t="e">
        <f>'認通介7-8'!#REF!</f>
        <v>#REF!</v>
      </c>
      <c r="K20" s="153" t="e">
        <f>'認通介7-8'!#REF!</f>
        <v>#REF!</v>
      </c>
      <c r="L20" s="153" t="e">
        <f>'認通介7-8'!#REF!</f>
        <v>#REF!</v>
      </c>
      <c r="M20" s="153" t="e">
        <f>'認通介7-8'!#REF!</f>
        <v>#REF!</v>
      </c>
      <c r="N20" s="32" t="e">
        <f>'認通介7-8'!#REF!</f>
        <v>#REF!</v>
      </c>
      <c r="O20" s="55" t="e">
        <f t="shared" si="27"/>
        <v>#REF!</v>
      </c>
      <c r="P20" s="55" t="e">
        <f t="shared" si="28"/>
        <v>#REF!</v>
      </c>
      <c r="Q20" s="55" t="e">
        <f t="shared" si="29"/>
        <v>#REF!</v>
      </c>
      <c r="R20" s="55">
        <f t="shared" si="30"/>
        <v>0</v>
      </c>
      <c r="S20" s="55" t="e">
        <f t="shared" si="31"/>
        <v>#REF!</v>
      </c>
      <c r="T20" s="61" t="e">
        <f t="shared" si="25"/>
        <v>#REF!</v>
      </c>
      <c r="U20" s="61" t="e">
        <f t="shared" si="26"/>
        <v>#REF!</v>
      </c>
      <c r="V20" s="61" t="e">
        <f t="shared" si="32"/>
        <v>#REF!</v>
      </c>
      <c r="W20" s="61" t="e">
        <f t="shared" si="33"/>
        <v>#REF!</v>
      </c>
      <c r="X20" s="57" t="e">
        <f t="shared" si="34"/>
        <v>#REF!</v>
      </c>
      <c r="Y20" s="53" t="e">
        <f t="shared" si="35"/>
        <v>#REF!</v>
      </c>
      <c r="Z20" s="9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22" customFormat="1" ht="13.5" customHeight="1">
      <c r="A21" s="536"/>
      <c r="B21" s="538"/>
      <c r="C21" s="543"/>
      <c r="D21" s="547" t="s">
        <v>224</v>
      </c>
      <c r="E21" s="548"/>
      <c r="F21" s="548"/>
      <c r="G21" s="549"/>
      <c r="H21" s="136"/>
      <c r="I21" s="137"/>
      <c r="J21" s="138"/>
      <c r="K21" s="138"/>
      <c r="L21" s="103"/>
      <c r="M21" s="103"/>
      <c r="N21" s="185"/>
      <c r="O21" s="129" t="e">
        <f>SUM(O16:O20)</f>
        <v>#REF!</v>
      </c>
      <c r="P21" s="129"/>
      <c r="Q21" s="129"/>
      <c r="R21" s="129">
        <f>SUM(R16:R20)</f>
        <v>0</v>
      </c>
      <c r="S21" s="129"/>
      <c r="T21" s="129"/>
      <c r="U21" s="129" t="e">
        <f>SUM(U16:U20)</f>
        <v>#REF!</v>
      </c>
      <c r="V21" s="133"/>
      <c r="W21" s="133"/>
      <c r="X21" s="98" t="e">
        <f>SUM(X16:X20)</f>
        <v>#REF!</v>
      </c>
      <c r="Z21" s="100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</row>
    <row r="22" spans="1:51" s="122" customFormat="1" ht="13.5" customHeight="1">
      <c r="A22" s="536"/>
      <c r="B22" s="538"/>
      <c r="C22" s="543"/>
      <c r="D22" s="547" t="s">
        <v>200</v>
      </c>
      <c r="E22" s="548"/>
      <c r="F22" s="548"/>
      <c r="G22" s="549"/>
      <c r="H22" s="136"/>
      <c r="I22" s="138"/>
      <c r="J22" s="138"/>
      <c r="K22" s="138"/>
      <c r="L22" s="103"/>
      <c r="M22" s="103"/>
      <c r="N22" s="185"/>
      <c r="O22" s="129" t="e">
        <f>SUM(O11,O21)</f>
        <v>#VALUE!</v>
      </c>
      <c r="P22" s="129"/>
      <c r="Q22" s="129"/>
      <c r="R22" s="129">
        <f>SUM(R11,R21)</f>
        <v>0</v>
      </c>
      <c r="S22" s="129"/>
      <c r="T22" s="129"/>
      <c r="U22" s="129" t="e">
        <f>SUM(U11,U21)</f>
        <v>#VALUE!</v>
      </c>
      <c r="V22" s="133"/>
      <c r="W22" s="133"/>
      <c r="X22" s="130" t="e">
        <f>SUM(X11,X21)</f>
        <v>#VALUE!</v>
      </c>
      <c r="Z22" s="100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</row>
    <row r="23" spans="1:51" s="122" customFormat="1" ht="13.5" customHeight="1">
      <c r="A23" s="536"/>
      <c r="B23" s="538"/>
      <c r="C23" s="544"/>
      <c r="D23" s="547" t="s">
        <v>181</v>
      </c>
      <c r="E23" s="548"/>
      <c r="F23" s="548"/>
      <c r="G23" s="549"/>
      <c r="H23" s="139" t="e">
        <f>'認通介7-8'!#REF!</f>
        <v>#REF!</v>
      </c>
      <c r="I23" s="140" t="e">
        <f>'認通介7-8'!#REF!</f>
        <v>#REF!</v>
      </c>
      <c r="J23" s="138"/>
      <c r="K23" s="138"/>
      <c r="L23" s="95"/>
      <c r="M23" s="95"/>
      <c r="N23" s="185"/>
      <c r="O23" s="129" t="e">
        <f>SUM(O22*H23*I23)</f>
        <v>#VALUE!</v>
      </c>
      <c r="P23" s="129"/>
      <c r="Q23" s="129"/>
      <c r="R23" s="129" t="e">
        <f>SUM(R22*H23*I23)</f>
        <v>#REF!</v>
      </c>
      <c r="S23" s="129"/>
      <c r="T23" s="129"/>
      <c r="U23" s="129" t="e">
        <f>SUM(U22*H23*I23)</f>
        <v>#VALUE!</v>
      </c>
      <c r="V23" s="133"/>
      <c r="W23" s="133"/>
      <c r="X23" s="130" t="e">
        <f>SUM(O23:U23)</f>
        <v>#VALUE!</v>
      </c>
      <c r="Z23" s="100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</row>
    <row r="24" spans="1:51" s="122" customFormat="1" ht="13.5" customHeight="1">
      <c r="A24" s="536"/>
      <c r="B24" s="538"/>
      <c r="C24" s="563" t="s">
        <v>215</v>
      </c>
      <c r="D24" s="564"/>
      <c r="E24" s="564"/>
      <c r="F24" s="564"/>
      <c r="G24" s="565"/>
      <c r="H24" s="550"/>
      <c r="I24" s="551"/>
      <c r="J24" s="551"/>
      <c r="K24" s="551"/>
      <c r="L24" s="551"/>
      <c r="M24" s="551"/>
      <c r="N24" s="552"/>
      <c r="O24" s="79" t="e">
        <f>SUM(O16:O20,O23)</f>
        <v>#REF!</v>
      </c>
      <c r="P24" s="79"/>
      <c r="Q24" s="79"/>
      <c r="R24" s="79" t="e">
        <f>SUM(R16:R20,R23)</f>
        <v>#REF!</v>
      </c>
      <c r="S24" s="79"/>
      <c r="T24" s="79"/>
      <c r="U24" s="79" t="e">
        <f>SUM(U16:U20,U23)</f>
        <v>#REF!</v>
      </c>
      <c r="V24" s="187"/>
      <c r="W24" s="187"/>
      <c r="X24" s="109" t="e">
        <f>SUM(X16:X20,X23)</f>
        <v>#REF!</v>
      </c>
      <c r="Z24" s="100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</row>
    <row r="25" spans="1:51" s="52" customFormat="1" ht="13.5" customHeight="1">
      <c r="A25" s="536"/>
      <c r="B25" s="577" t="s">
        <v>235</v>
      </c>
      <c r="C25" s="559" t="s">
        <v>217</v>
      </c>
      <c r="D25" s="560" t="s">
        <v>240</v>
      </c>
      <c r="E25" s="561"/>
      <c r="F25" s="561"/>
      <c r="G25" s="562"/>
      <c r="H25" s="28">
        <v>50</v>
      </c>
      <c r="I25" s="135" t="e">
        <f>'認通介7-8'!#REF!</f>
        <v>#REF!</v>
      </c>
      <c r="J25" s="152" t="e">
        <f>'認通介7-8'!#REF!</f>
        <v>#REF!</v>
      </c>
      <c r="K25" s="152" t="e">
        <f>'認通介7-8'!#REF!</f>
        <v>#REF!</v>
      </c>
      <c r="L25" s="152" t="e">
        <f>'認通介7-8'!#REF!</f>
        <v>#REF!</v>
      </c>
      <c r="M25" s="152" t="e">
        <f>'認通介7-8'!#REF!</f>
        <v>#REF!</v>
      </c>
      <c r="N25" s="29" t="e">
        <f>'認通介7-8'!#REF!</f>
        <v>#REF!</v>
      </c>
      <c r="O25" s="55" t="e">
        <f t="shared" ref="O25:O30" si="36">INT(V25*0.9)</f>
        <v>#REF!</v>
      </c>
      <c r="P25" s="55" t="e">
        <f t="shared" ref="P25:P29" si="37">INT(W25*0.8)</f>
        <v>#REF!</v>
      </c>
      <c r="Q25" s="55" t="e">
        <f t="shared" ref="Q25:Q30" si="38">SUM(O25:P25)</f>
        <v>#REF!</v>
      </c>
      <c r="R25" s="55">
        <f t="shared" ref="R25:R30" si="39">IFERROR(INT(Y25/J25*M25),0)</f>
        <v>0</v>
      </c>
      <c r="S25" s="55" t="e">
        <f t="shared" ref="S25:S30" si="40">SUM(Y25-R25)</f>
        <v>#REF!</v>
      </c>
      <c r="T25" s="61" t="e">
        <f t="shared" ref="T25:T30" si="41">SUM(W25-P25)</f>
        <v>#REF!</v>
      </c>
      <c r="U25" s="61" t="e">
        <f t="shared" ref="U25:U30" si="42">SUM(S25:T25)</f>
        <v>#REF!</v>
      </c>
      <c r="V25" s="61" t="e">
        <f t="shared" ref="V25:V30" si="43">INT($F$4*H25*I25*J25*N25)</f>
        <v>#REF!</v>
      </c>
      <c r="W25" s="61" t="e">
        <f t="shared" ref="W25:W30" si="44">INT($F$4*H25*I25*K25*N25)</f>
        <v>#REF!</v>
      </c>
      <c r="X25" s="57" t="e">
        <f t="shared" ref="X25:X30" si="45">SUM(V25:W25)</f>
        <v>#REF!</v>
      </c>
      <c r="Y25" s="53" t="e">
        <f t="shared" ref="Y25:Y30" si="46">SUM(V25-O25)</f>
        <v>#REF!</v>
      </c>
      <c r="Z25" s="9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</row>
    <row r="26" spans="1:51" s="52" customFormat="1" ht="13.5" customHeight="1">
      <c r="A26" s="536"/>
      <c r="B26" s="578"/>
      <c r="C26" s="543"/>
      <c r="D26" s="419" t="s">
        <v>241</v>
      </c>
      <c r="E26" s="420"/>
      <c r="F26" s="420"/>
      <c r="G26" s="421"/>
      <c r="H26" s="30">
        <v>27</v>
      </c>
      <c r="I26" s="31" t="e">
        <f>'認通介7-8'!#REF!</f>
        <v>#REF!</v>
      </c>
      <c r="J26" s="153" t="e">
        <f>'認通介7-8'!#REF!</f>
        <v>#REF!</v>
      </c>
      <c r="K26" s="153" t="e">
        <f>'認通介7-8'!#REF!</f>
        <v>#REF!</v>
      </c>
      <c r="L26" s="153" t="e">
        <f>'認通介7-8'!#REF!</f>
        <v>#REF!</v>
      </c>
      <c r="M26" s="153" t="e">
        <f>'認通介7-8'!#REF!</f>
        <v>#REF!</v>
      </c>
      <c r="N26" s="32" t="e">
        <f>'認通介7-8'!#REF!</f>
        <v>#REF!</v>
      </c>
      <c r="O26" s="55" t="e">
        <f t="shared" si="36"/>
        <v>#REF!</v>
      </c>
      <c r="P26" s="55" t="e">
        <f t="shared" si="37"/>
        <v>#REF!</v>
      </c>
      <c r="Q26" s="55" t="e">
        <f t="shared" si="38"/>
        <v>#REF!</v>
      </c>
      <c r="R26" s="55">
        <f t="shared" si="39"/>
        <v>0</v>
      </c>
      <c r="S26" s="55" t="e">
        <f t="shared" si="40"/>
        <v>#REF!</v>
      </c>
      <c r="T26" s="61" t="e">
        <f t="shared" si="41"/>
        <v>#REF!</v>
      </c>
      <c r="U26" s="61" t="e">
        <f t="shared" si="42"/>
        <v>#REF!</v>
      </c>
      <c r="V26" s="61" t="e">
        <f t="shared" si="43"/>
        <v>#REF!</v>
      </c>
      <c r="W26" s="61" t="e">
        <f t="shared" si="44"/>
        <v>#REF!</v>
      </c>
      <c r="X26" s="57" t="e">
        <f t="shared" si="45"/>
        <v>#REF!</v>
      </c>
      <c r="Y26" s="53" t="e">
        <f t="shared" si="46"/>
        <v>#REF!</v>
      </c>
      <c r="Z26" s="9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</row>
    <row r="27" spans="1:51" s="52" customFormat="1" ht="13.5" customHeight="1">
      <c r="A27" s="536"/>
      <c r="B27" s="578"/>
      <c r="C27" s="544"/>
      <c r="D27" s="419" t="s">
        <v>158</v>
      </c>
      <c r="E27" s="420"/>
      <c r="F27" s="420"/>
      <c r="G27" s="421"/>
      <c r="H27" s="30">
        <v>150</v>
      </c>
      <c r="I27" s="31" t="e">
        <f>'認通介7-8'!#REF!</f>
        <v>#REF!</v>
      </c>
      <c r="J27" s="153" t="e">
        <f>'認通介7-8'!#REF!</f>
        <v>#REF!</v>
      </c>
      <c r="K27" s="153" t="e">
        <f>'認通介7-8'!#REF!</f>
        <v>#REF!</v>
      </c>
      <c r="L27" s="153" t="e">
        <f>'認通介7-8'!#REF!</f>
        <v>#REF!</v>
      </c>
      <c r="M27" s="153" t="e">
        <f>'認通介7-8'!#REF!</f>
        <v>#REF!</v>
      </c>
      <c r="N27" s="32" t="e">
        <f>'認通介7-8'!#REF!</f>
        <v>#REF!</v>
      </c>
      <c r="O27" s="55" t="e">
        <f t="shared" si="36"/>
        <v>#REF!</v>
      </c>
      <c r="P27" s="55" t="e">
        <f t="shared" si="37"/>
        <v>#REF!</v>
      </c>
      <c r="Q27" s="55" t="e">
        <f t="shared" si="38"/>
        <v>#REF!</v>
      </c>
      <c r="R27" s="55">
        <f t="shared" si="39"/>
        <v>0</v>
      </c>
      <c r="S27" s="55" t="e">
        <f t="shared" si="40"/>
        <v>#REF!</v>
      </c>
      <c r="T27" s="61" t="e">
        <f t="shared" si="41"/>
        <v>#REF!</v>
      </c>
      <c r="U27" s="61" t="e">
        <f t="shared" si="42"/>
        <v>#REF!</v>
      </c>
      <c r="V27" s="61" t="e">
        <f t="shared" si="43"/>
        <v>#REF!</v>
      </c>
      <c r="W27" s="61" t="e">
        <f t="shared" si="44"/>
        <v>#REF!</v>
      </c>
      <c r="X27" s="57" t="e">
        <f t="shared" si="45"/>
        <v>#REF!</v>
      </c>
      <c r="Y27" s="53" t="e">
        <f t="shared" si="46"/>
        <v>#REF!</v>
      </c>
      <c r="Z27" s="9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</row>
    <row r="28" spans="1:51" s="52" customFormat="1" ht="13.5" customHeight="1">
      <c r="A28" s="536"/>
      <c r="B28" s="578"/>
      <c r="C28" s="542" t="s">
        <v>221</v>
      </c>
      <c r="D28" s="580" t="s">
        <v>159</v>
      </c>
      <c r="E28" s="580"/>
      <c r="F28" s="580"/>
      <c r="G28" s="581"/>
      <c r="H28" s="30">
        <v>18</v>
      </c>
      <c r="I28" s="31" t="e">
        <f>'認通介7-8'!#REF!</f>
        <v>#REF!</v>
      </c>
      <c r="J28" s="153" t="e">
        <f>'認通介7-8'!#REF!</f>
        <v>#REF!</v>
      </c>
      <c r="K28" s="153" t="e">
        <f>'認通介7-8'!#REF!</f>
        <v>#REF!</v>
      </c>
      <c r="L28" s="153" t="e">
        <f>'認通介7-8'!#REF!</f>
        <v>#REF!</v>
      </c>
      <c r="M28" s="153" t="e">
        <f>'認通介7-8'!#REF!</f>
        <v>#REF!</v>
      </c>
      <c r="N28" s="32" t="e">
        <f>'認通介7-8'!#REF!</f>
        <v>#REF!</v>
      </c>
      <c r="O28" s="55" t="e">
        <f t="shared" si="36"/>
        <v>#REF!</v>
      </c>
      <c r="P28" s="55" t="e">
        <f t="shared" si="37"/>
        <v>#REF!</v>
      </c>
      <c r="Q28" s="55" t="e">
        <f t="shared" si="38"/>
        <v>#REF!</v>
      </c>
      <c r="R28" s="55">
        <f t="shared" si="39"/>
        <v>0</v>
      </c>
      <c r="S28" s="55" t="e">
        <f t="shared" si="40"/>
        <v>#REF!</v>
      </c>
      <c r="T28" s="61" t="e">
        <f t="shared" si="41"/>
        <v>#REF!</v>
      </c>
      <c r="U28" s="61" t="e">
        <f t="shared" si="42"/>
        <v>#REF!</v>
      </c>
      <c r="V28" s="61" t="e">
        <f t="shared" si="43"/>
        <v>#REF!</v>
      </c>
      <c r="W28" s="61" t="e">
        <f t="shared" si="44"/>
        <v>#REF!</v>
      </c>
      <c r="X28" s="57" t="e">
        <f t="shared" si="45"/>
        <v>#REF!</v>
      </c>
      <c r="Y28" s="53" t="e">
        <f t="shared" si="46"/>
        <v>#REF!</v>
      </c>
      <c r="Z28" s="9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</row>
    <row r="29" spans="1:51" s="52" customFormat="1" ht="13.5" customHeight="1">
      <c r="A29" s="536"/>
      <c r="B29" s="578"/>
      <c r="C29" s="543"/>
      <c r="D29" s="580" t="s">
        <v>160</v>
      </c>
      <c r="E29" s="580"/>
      <c r="F29" s="580"/>
      <c r="G29" s="581"/>
      <c r="H29" s="181">
        <v>12</v>
      </c>
      <c r="I29" s="31" t="e">
        <f>'認通介7-8'!#REF!</f>
        <v>#REF!</v>
      </c>
      <c r="J29" s="153" t="e">
        <f>'認通介7-8'!#REF!</f>
        <v>#REF!</v>
      </c>
      <c r="K29" s="153" t="e">
        <f>'認通介7-8'!#REF!</f>
        <v>#REF!</v>
      </c>
      <c r="L29" s="153" t="e">
        <f>'認通介7-8'!#REF!</f>
        <v>#REF!</v>
      </c>
      <c r="M29" s="153" t="e">
        <f>'認通介7-8'!#REF!</f>
        <v>#REF!</v>
      </c>
      <c r="N29" s="32" t="e">
        <f>'認通介7-8'!#REF!</f>
        <v>#REF!</v>
      </c>
      <c r="O29" s="55" t="e">
        <f t="shared" si="36"/>
        <v>#REF!</v>
      </c>
      <c r="P29" s="55" t="e">
        <f t="shared" si="37"/>
        <v>#REF!</v>
      </c>
      <c r="Q29" s="55" t="e">
        <f t="shared" si="38"/>
        <v>#REF!</v>
      </c>
      <c r="R29" s="55">
        <f t="shared" si="39"/>
        <v>0</v>
      </c>
      <c r="S29" s="55" t="e">
        <f t="shared" si="40"/>
        <v>#REF!</v>
      </c>
      <c r="T29" s="61" t="e">
        <f t="shared" si="41"/>
        <v>#REF!</v>
      </c>
      <c r="U29" s="61" t="e">
        <f t="shared" si="42"/>
        <v>#REF!</v>
      </c>
      <c r="V29" s="61" t="e">
        <f t="shared" si="43"/>
        <v>#REF!</v>
      </c>
      <c r="W29" s="61" t="e">
        <f t="shared" si="44"/>
        <v>#REF!</v>
      </c>
      <c r="X29" s="57" t="e">
        <f t="shared" si="45"/>
        <v>#REF!</v>
      </c>
      <c r="Y29" s="53" t="e">
        <f t="shared" si="46"/>
        <v>#REF!</v>
      </c>
      <c r="Z29" s="9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</row>
    <row r="30" spans="1:51" s="52" customFormat="1" ht="13.5" customHeight="1">
      <c r="A30" s="536"/>
      <c r="B30" s="578"/>
      <c r="C30" s="543"/>
      <c r="D30" s="420" t="s">
        <v>40</v>
      </c>
      <c r="E30" s="420"/>
      <c r="F30" s="420"/>
      <c r="G30" s="421"/>
      <c r="H30" s="181">
        <v>6</v>
      </c>
      <c r="I30" s="31" t="e">
        <f>'認通介7-8'!#REF!</f>
        <v>#REF!</v>
      </c>
      <c r="J30" s="153" t="e">
        <f>'認通介7-8'!#REF!</f>
        <v>#REF!</v>
      </c>
      <c r="K30" s="153" t="e">
        <f>'認通介7-8'!#REF!</f>
        <v>#REF!</v>
      </c>
      <c r="L30" s="153" t="e">
        <f>'認通介7-8'!#REF!</f>
        <v>#REF!</v>
      </c>
      <c r="M30" s="153" t="e">
        <f>'認通介7-8'!#REF!</f>
        <v>#REF!</v>
      </c>
      <c r="N30" s="32" t="e">
        <f>'認通介7-8'!#REF!</f>
        <v>#REF!</v>
      </c>
      <c r="O30" s="55" t="e">
        <f t="shared" si="36"/>
        <v>#REF!</v>
      </c>
      <c r="P30" s="55" t="e">
        <f>INT(W30*0.8)</f>
        <v>#REF!</v>
      </c>
      <c r="Q30" s="55" t="e">
        <f t="shared" si="38"/>
        <v>#REF!</v>
      </c>
      <c r="R30" s="55">
        <f t="shared" si="39"/>
        <v>0</v>
      </c>
      <c r="S30" s="55" t="e">
        <f t="shared" si="40"/>
        <v>#REF!</v>
      </c>
      <c r="T30" s="61" t="e">
        <f t="shared" si="41"/>
        <v>#REF!</v>
      </c>
      <c r="U30" s="61" t="e">
        <f t="shared" si="42"/>
        <v>#REF!</v>
      </c>
      <c r="V30" s="61" t="e">
        <f t="shared" si="43"/>
        <v>#REF!</v>
      </c>
      <c r="W30" s="61" t="e">
        <f t="shared" si="44"/>
        <v>#REF!</v>
      </c>
      <c r="X30" s="57" t="e">
        <f t="shared" si="45"/>
        <v>#REF!</v>
      </c>
      <c r="Y30" s="53" t="e">
        <f t="shared" si="46"/>
        <v>#REF!</v>
      </c>
      <c r="Z30" s="9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</row>
    <row r="31" spans="1:51" s="122" customFormat="1" ht="13.5" customHeight="1">
      <c r="A31" s="536"/>
      <c r="B31" s="578"/>
      <c r="C31" s="543"/>
      <c r="D31" s="547" t="s">
        <v>224</v>
      </c>
      <c r="E31" s="548"/>
      <c r="F31" s="548"/>
      <c r="G31" s="549"/>
      <c r="H31" s="136"/>
      <c r="I31" s="138"/>
      <c r="J31" s="138"/>
      <c r="K31" s="138"/>
      <c r="L31" s="138"/>
      <c r="M31" s="138"/>
      <c r="N31" s="184"/>
      <c r="O31" s="95" t="e">
        <f>SUM(O25:O30)</f>
        <v>#REF!</v>
      </c>
      <c r="P31" s="95"/>
      <c r="Q31" s="95"/>
      <c r="R31" s="95">
        <f>SUM(R25:R30)</f>
        <v>0</v>
      </c>
      <c r="S31" s="95"/>
      <c r="T31" s="95"/>
      <c r="U31" s="95" t="e">
        <f>SUM(U25:U30)</f>
        <v>#REF!</v>
      </c>
      <c r="V31" s="184"/>
      <c r="W31" s="184"/>
      <c r="X31" s="98" t="e">
        <f>SUM(X25:X30)</f>
        <v>#REF!</v>
      </c>
      <c r="Z31" s="100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</row>
    <row r="32" spans="1:51" s="122" customFormat="1" ht="13.5" customHeight="1">
      <c r="A32" s="536"/>
      <c r="B32" s="578"/>
      <c r="C32" s="543"/>
      <c r="D32" s="547" t="s">
        <v>200</v>
      </c>
      <c r="E32" s="548"/>
      <c r="F32" s="548"/>
      <c r="G32" s="549"/>
      <c r="H32" s="136"/>
      <c r="I32" s="138"/>
      <c r="J32" s="138"/>
      <c r="K32" s="138"/>
      <c r="L32" s="138"/>
      <c r="M32" s="138"/>
      <c r="N32" s="184"/>
      <c r="O32" s="95" t="e">
        <f>SUM(O14,O31)</f>
        <v>#REF!</v>
      </c>
      <c r="P32" s="95"/>
      <c r="Q32" s="95"/>
      <c r="R32" s="95">
        <f>SUM(R14,R31)</f>
        <v>0</v>
      </c>
      <c r="S32" s="95"/>
      <c r="T32" s="95"/>
      <c r="U32" s="95" t="e">
        <f>SUM(U14,U31)</f>
        <v>#REF!</v>
      </c>
      <c r="V32" s="184"/>
      <c r="W32" s="184"/>
      <c r="X32" s="98" t="e">
        <f>SUM(X14,X31)</f>
        <v>#REF!</v>
      </c>
      <c r="Z32" s="100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</row>
    <row r="33" spans="1:51" s="122" customFormat="1" ht="13.5" customHeight="1">
      <c r="A33" s="536"/>
      <c r="B33" s="578"/>
      <c r="C33" s="544"/>
      <c r="D33" s="547" t="s">
        <v>181</v>
      </c>
      <c r="E33" s="548"/>
      <c r="F33" s="548"/>
      <c r="G33" s="549"/>
      <c r="H33" s="141" t="e">
        <f>'認通介7-8'!#REF!</f>
        <v>#REF!</v>
      </c>
      <c r="I33" s="138" t="e">
        <f>'認通介7-8'!#REF!</f>
        <v>#REF!</v>
      </c>
      <c r="J33" s="138"/>
      <c r="K33" s="138"/>
      <c r="L33" s="142"/>
      <c r="M33" s="142"/>
      <c r="N33" s="184"/>
      <c r="O33" s="129" t="e">
        <f>SUM(O32*H33*I33)</f>
        <v>#REF!</v>
      </c>
      <c r="P33" s="129"/>
      <c r="Q33" s="129"/>
      <c r="R33" s="129" t="e">
        <f>SUM(R32*H33*I33)</f>
        <v>#REF!</v>
      </c>
      <c r="S33" s="129"/>
      <c r="T33" s="129"/>
      <c r="U33" s="129" t="e">
        <f>SUM(U32*H33*I33)</f>
        <v>#REF!</v>
      </c>
      <c r="V33" s="133"/>
      <c r="W33" s="133"/>
      <c r="X33" s="98" t="e">
        <f>SUM(O33:U33)</f>
        <v>#REF!</v>
      </c>
      <c r="Z33" s="100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</row>
    <row r="34" spans="1:51" s="122" customFormat="1" ht="13.5" customHeight="1">
      <c r="A34" s="536"/>
      <c r="B34" s="579"/>
      <c r="C34" s="569" t="s">
        <v>236</v>
      </c>
      <c r="D34" s="570"/>
      <c r="E34" s="570"/>
      <c r="F34" s="570"/>
      <c r="G34" s="571"/>
      <c r="H34" s="572"/>
      <c r="I34" s="573"/>
      <c r="J34" s="573"/>
      <c r="K34" s="573"/>
      <c r="L34" s="573"/>
      <c r="M34" s="573"/>
      <c r="N34" s="573"/>
      <c r="O34" s="131" t="e">
        <f>SUM(O25:O30,O33)</f>
        <v>#REF!</v>
      </c>
      <c r="P34" s="131"/>
      <c r="Q34" s="131"/>
      <c r="R34" s="131" t="e">
        <f>SUM(R25:R30,R33)</f>
        <v>#REF!</v>
      </c>
      <c r="S34" s="131"/>
      <c r="T34" s="131"/>
      <c r="U34" s="131" t="e">
        <f>SUM(U25:U30,U33)</f>
        <v>#REF!</v>
      </c>
      <c r="V34" s="134"/>
      <c r="W34" s="134"/>
      <c r="X34" s="132" t="e">
        <f>SUM(X25:X30,X33)</f>
        <v>#REF!</v>
      </c>
      <c r="Z34" s="100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</row>
    <row r="35" spans="1:51" s="122" customFormat="1" ht="13.5" customHeight="1">
      <c r="A35" s="536"/>
      <c r="B35" s="574" t="s">
        <v>201</v>
      </c>
      <c r="C35" s="575"/>
      <c r="D35" s="575"/>
      <c r="E35" s="575"/>
      <c r="F35" s="575"/>
      <c r="G35" s="576"/>
      <c r="H35" s="463"/>
      <c r="I35" s="463"/>
      <c r="J35" s="463"/>
      <c r="K35" s="463"/>
      <c r="L35" s="463"/>
      <c r="M35" s="463"/>
      <c r="N35" s="463"/>
      <c r="O35" s="186" t="e">
        <f>SUM(O24,O34)</f>
        <v>#REF!</v>
      </c>
      <c r="P35" s="186"/>
      <c r="Q35" s="186"/>
      <c r="R35" s="186" t="e">
        <f>SUM(R24,R34)</f>
        <v>#REF!</v>
      </c>
      <c r="S35" s="186"/>
      <c r="T35" s="186"/>
      <c r="U35" s="186" t="e">
        <f>SUM(U24,U34)</f>
        <v>#REF!</v>
      </c>
      <c r="V35" s="186"/>
      <c r="W35" s="186"/>
      <c r="X35" s="114" t="e">
        <f>SUM(X24,X34)</f>
        <v>#REF!</v>
      </c>
      <c r="Z35" s="100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</row>
    <row r="36" spans="1:51" s="122" customFormat="1" ht="13.5" customHeight="1" thickBot="1">
      <c r="A36" s="566" t="s">
        <v>202</v>
      </c>
      <c r="B36" s="567"/>
      <c r="C36" s="567"/>
      <c r="D36" s="567"/>
      <c r="E36" s="567"/>
      <c r="F36" s="567"/>
      <c r="G36" s="567"/>
      <c r="H36" s="567"/>
      <c r="I36" s="567"/>
      <c r="J36" s="567"/>
      <c r="K36" s="567"/>
      <c r="L36" s="567"/>
      <c r="M36" s="567"/>
      <c r="N36" s="568"/>
      <c r="O36" s="147" t="e">
        <f>SUM(O15,O35)</f>
        <v>#REF!</v>
      </c>
      <c r="P36" s="147"/>
      <c r="Q36" s="147"/>
      <c r="R36" s="147" t="e">
        <f>SUM(R15,R35)</f>
        <v>#REF!</v>
      </c>
      <c r="S36" s="147"/>
      <c r="T36" s="147"/>
      <c r="U36" s="147" t="e">
        <f>SUM(U15,U35)</f>
        <v>#REF!</v>
      </c>
      <c r="V36" s="147"/>
      <c r="W36" s="147"/>
      <c r="X36" s="148" t="e">
        <f>SUM(X15,X35)</f>
        <v>#REF!</v>
      </c>
      <c r="Z36" s="100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</row>
    <row r="37" spans="1:51" ht="13.5" customHeight="1"/>
    <row r="38" spans="1:51" ht="13.5" customHeight="1"/>
    <row r="39" spans="1:51" ht="13.5" customHeight="1"/>
    <row r="40" spans="1:51" ht="13.5" customHeight="1"/>
    <row r="41" spans="1:51" ht="13.5" customHeight="1"/>
    <row r="42" spans="1:51" ht="13.5" customHeight="1"/>
    <row r="43" spans="1:51" ht="13.5" customHeight="1"/>
    <row r="44" spans="1:51" ht="13.5" customHeight="1"/>
    <row r="45" spans="1:51" ht="13.5" customHeight="1"/>
    <row r="46" spans="1:51" ht="13.5" customHeight="1"/>
    <row r="47" spans="1:51" ht="13.5" customHeight="1"/>
    <row r="48" spans="1:51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2" customHeight="1"/>
    <row r="112" ht="12" customHeight="1"/>
  </sheetData>
  <sheetProtection selectLockedCells="1"/>
  <mergeCells count="55">
    <mergeCell ref="D3:E3"/>
    <mergeCell ref="H3:X3"/>
    <mergeCell ref="D4:E4"/>
    <mergeCell ref="H4:H5"/>
    <mergeCell ref="J4:J5"/>
    <mergeCell ref="K4:K5"/>
    <mergeCell ref="N4:N5"/>
    <mergeCell ref="O4:X4"/>
    <mergeCell ref="H11:I11"/>
    <mergeCell ref="B12:B14"/>
    <mergeCell ref="C12:G12"/>
    <mergeCell ref="C13:G13"/>
    <mergeCell ref="C14:G14"/>
    <mergeCell ref="H14:I14"/>
    <mergeCell ref="B6:B11"/>
    <mergeCell ref="C6:G6"/>
    <mergeCell ref="C7:G7"/>
    <mergeCell ref="C8:G8"/>
    <mergeCell ref="C9:G9"/>
    <mergeCell ref="C10:G10"/>
    <mergeCell ref="C11:G11"/>
    <mergeCell ref="H15:N15"/>
    <mergeCell ref="A16:A35"/>
    <mergeCell ref="B16:B24"/>
    <mergeCell ref="C16:C17"/>
    <mergeCell ref="D16:G16"/>
    <mergeCell ref="D17:G17"/>
    <mergeCell ref="C18:C23"/>
    <mergeCell ref="D18:G18"/>
    <mergeCell ref="D19:G19"/>
    <mergeCell ref="D20:G20"/>
    <mergeCell ref="A6:A15"/>
    <mergeCell ref="B15:G15"/>
    <mergeCell ref="D21:G21"/>
    <mergeCell ref="D22:G22"/>
    <mergeCell ref="D23:G23"/>
    <mergeCell ref="C24:G24"/>
    <mergeCell ref="H24:N24"/>
    <mergeCell ref="C28:C33"/>
    <mergeCell ref="D28:G28"/>
    <mergeCell ref="D29:G29"/>
    <mergeCell ref="D30:G30"/>
    <mergeCell ref="D31:G31"/>
    <mergeCell ref="D32:G32"/>
    <mergeCell ref="D33:G33"/>
    <mergeCell ref="C34:G34"/>
    <mergeCell ref="H34:N34"/>
    <mergeCell ref="B35:G35"/>
    <mergeCell ref="H35:N35"/>
    <mergeCell ref="A36:N36"/>
    <mergeCell ref="B25:B34"/>
    <mergeCell ref="C25:C27"/>
    <mergeCell ref="D25:G25"/>
    <mergeCell ref="D26:G26"/>
    <mergeCell ref="D27:G27"/>
  </mergeCells>
  <phoneticPr fontId="14"/>
  <conditionalFormatting sqref="L5:M5">
    <cfRule type="cellIs" dxfId="1" priority="1" operator="lessThan">
      <formula>#REF!</formula>
    </cfRule>
    <cfRule type="cellIs" dxfId="0" priority="2" operator="greaterThan">
      <formula>#REF!</formula>
    </cfRule>
  </conditionalFormatting>
  <dataValidations count="1">
    <dataValidation type="whole" showInputMessage="1" showErrorMessage="1" sqref="I6:I10 I12:I13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4"/>
  <sheetViews>
    <sheetView zoomScale="80" zoomScaleNormal="80" workbookViewId="0">
      <selection activeCell="V47" sqref="V47"/>
    </sheetView>
  </sheetViews>
  <sheetFormatPr defaultRowHeight="13.5"/>
  <cols>
    <col min="1" max="2" width="3.125" style="2" customWidth="1"/>
    <col min="3" max="4" width="3.125" style="3" customWidth="1"/>
    <col min="5" max="5" width="5.875" style="3" customWidth="1"/>
    <col min="6" max="7" width="9" style="3" customWidth="1"/>
    <col min="8" max="8" width="6.25" style="3" customWidth="1"/>
    <col min="9" max="9" width="3.125" style="4" customWidth="1"/>
    <col min="10" max="11" width="6.25" style="39" customWidth="1"/>
    <col min="12" max="13" width="6.25" style="3" customWidth="1"/>
    <col min="14" max="14" width="6.25" style="5" customWidth="1"/>
    <col min="15" max="17" width="11.875" style="3" customWidth="1"/>
    <col min="18" max="23" width="10.625" style="3" customWidth="1"/>
    <col min="24" max="24" width="11.875" style="3" customWidth="1"/>
    <col min="25" max="25" width="9" style="6"/>
    <col min="26" max="46" width="9" style="3"/>
    <col min="47" max="71" width="9" style="7"/>
    <col min="72" max="16384" width="9" style="2"/>
  </cols>
  <sheetData>
    <row r="1" spans="1:71">
      <c r="A1" s="1" t="s">
        <v>49</v>
      </c>
    </row>
    <row r="2" spans="1:71" ht="14.25" thickBot="1"/>
    <row r="3" spans="1:71" s="3" customFormat="1" ht="13.5" customHeight="1">
      <c r="A3" s="2"/>
      <c r="B3" s="2"/>
      <c r="D3" s="398" t="s">
        <v>11</v>
      </c>
      <c r="E3" s="399"/>
      <c r="F3" s="127" t="e">
        <f>#REF!</f>
        <v>#REF!</v>
      </c>
      <c r="G3" s="9"/>
      <c r="H3" s="686" t="s">
        <v>106</v>
      </c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  <c r="W3" s="687"/>
      <c r="X3" s="688"/>
      <c r="Y3" s="6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s="3" customFormat="1" ht="13.5" customHeight="1">
      <c r="A4" s="2"/>
      <c r="B4" s="2"/>
      <c r="D4" s="398" t="s">
        <v>12</v>
      </c>
      <c r="E4" s="399"/>
      <c r="F4" s="126" t="e">
        <f>#REF!</f>
        <v>#REF!</v>
      </c>
      <c r="G4" s="9"/>
      <c r="H4" s="689" t="s">
        <v>96</v>
      </c>
      <c r="I4" s="26"/>
      <c r="J4" s="691" t="s">
        <v>171</v>
      </c>
      <c r="K4" s="691" t="s">
        <v>172</v>
      </c>
      <c r="L4" s="693" t="s">
        <v>50</v>
      </c>
      <c r="M4" s="693" t="s">
        <v>98</v>
      </c>
      <c r="N4" s="410" t="s">
        <v>51</v>
      </c>
      <c r="O4" s="412" t="s">
        <v>23</v>
      </c>
      <c r="P4" s="412"/>
      <c r="Q4" s="412"/>
      <c r="R4" s="412"/>
      <c r="S4" s="412"/>
      <c r="T4" s="412"/>
      <c r="U4" s="412"/>
      <c r="V4" s="398"/>
      <c r="W4" s="398"/>
      <c r="X4" s="413"/>
      <c r="Y4" s="6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s="3" customFormat="1" ht="13.5" customHeight="1" thickBot="1">
      <c r="A5" s="2"/>
      <c r="B5" s="2"/>
      <c r="E5" s="11"/>
      <c r="F5" s="11"/>
      <c r="G5" s="11"/>
      <c r="H5" s="690"/>
      <c r="I5" s="115"/>
      <c r="J5" s="692"/>
      <c r="K5" s="692"/>
      <c r="L5" s="694"/>
      <c r="M5" s="694"/>
      <c r="N5" s="411"/>
      <c r="O5" s="10" t="s">
        <v>173</v>
      </c>
      <c r="P5" s="10" t="s">
        <v>174</v>
      </c>
      <c r="Q5" s="10" t="s">
        <v>14</v>
      </c>
      <c r="R5" s="10" t="s">
        <v>63</v>
      </c>
      <c r="S5" s="10" t="s">
        <v>175</v>
      </c>
      <c r="T5" s="10" t="s">
        <v>176</v>
      </c>
      <c r="U5" s="10" t="s">
        <v>15</v>
      </c>
      <c r="V5" s="68" t="s">
        <v>177</v>
      </c>
      <c r="W5" s="10" t="s">
        <v>178</v>
      </c>
      <c r="X5" s="70" t="s">
        <v>16</v>
      </c>
      <c r="Y5" s="53" t="s">
        <v>179</v>
      </c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s="3" customFormat="1" ht="13.5" customHeight="1">
      <c r="A6" s="445" t="s">
        <v>48</v>
      </c>
      <c r="B6" s="684" t="s">
        <v>53</v>
      </c>
      <c r="C6" s="685" t="s">
        <v>104</v>
      </c>
      <c r="D6" s="685"/>
      <c r="E6" s="685"/>
      <c r="F6" s="685"/>
      <c r="G6" s="449"/>
      <c r="H6" s="27">
        <v>182</v>
      </c>
      <c r="I6" s="155" t="e">
        <f>#REF!</f>
        <v>#REF!</v>
      </c>
      <c r="J6" s="177" t="e">
        <f>#REF!</f>
        <v>#REF!</v>
      </c>
      <c r="K6" s="177" t="e">
        <f>#REF!</f>
        <v>#REF!</v>
      </c>
      <c r="L6" s="177" t="e">
        <f>#REF!</f>
        <v>#REF!</v>
      </c>
      <c r="M6" s="177" t="e">
        <f>#REF!</f>
        <v>#REF!</v>
      </c>
      <c r="N6" s="13" t="e">
        <f>#REF!</f>
        <v>#REF!</v>
      </c>
      <c r="O6" s="55" t="e">
        <f>INT(V6*0.9)</f>
        <v>#REF!</v>
      </c>
      <c r="P6" s="55" t="e">
        <f>INT(W6*0.8)</f>
        <v>#REF!</v>
      </c>
      <c r="Q6" s="55" t="e">
        <f>SUM(O6:P6)</f>
        <v>#REF!</v>
      </c>
      <c r="R6" s="55">
        <f>IFERROR(INT(Y6/J6*M6),0)</f>
        <v>0</v>
      </c>
      <c r="S6" s="55" t="e">
        <f>SUM(Y6-R6)</f>
        <v>#REF!</v>
      </c>
      <c r="T6" s="61" t="e">
        <f>SUM(W6-P6)</f>
        <v>#REF!</v>
      </c>
      <c r="U6" s="61" t="e">
        <f>SUM(S6:T6)</f>
        <v>#REF!</v>
      </c>
      <c r="V6" s="61" t="e">
        <f>INT($F$4*H6*I6*J6*N6)</f>
        <v>#REF!</v>
      </c>
      <c r="W6" s="61" t="e">
        <f>INT($F$4*H6*I6*K6*N6)</f>
        <v>#REF!</v>
      </c>
      <c r="X6" s="57" t="e">
        <f>SUM(V6:W6)</f>
        <v>#REF!</v>
      </c>
      <c r="Y6" s="53" t="e">
        <f>SUM(V6-O6)</f>
        <v>#REF!</v>
      </c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</row>
    <row r="7" spans="1:71" s="3" customFormat="1" ht="13.5" customHeight="1">
      <c r="A7" s="432"/>
      <c r="B7" s="434"/>
      <c r="C7" s="546" t="s">
        <v>105</v>
      </c>
      <c r="D7" s="546"/>
      <c r="E7" s="546"/>
      <c r="F7" s="546"/>
      <c r="G7" s="405"/>
      <c r="H7" s="154">
        <v>270</v>
      </c>
      <c r="I7" s="34" t="e">
        <f>#REF!</f>
        <v>#REF!</v>
      </c>
      <c r="J7" s="178" t="e">
        <f>#REF!</f>
        <v>#REF!</v>
      </c>
      <c r="K7" s="178" t="e">
        <f>#REF!</f>
        <v>#REF!</v>
      </c>
      <c r="L7" s="178" t="e">
        <f>#REF!</f>
        <v>#REF!</v>
      </c>
      <c r="M7" s="178" t="e">
        <f>#REF!</f>
        <v>#REF!</v>
      </c>
      <c r="N7" s="13" t="e">
        <f>#REF!</f>
        <v>#REF!</v>
      </c>
      <c r="O7" s="55" t="e">
        <f t="shared" ref="O7:O42" si="0">INT(V7*0.9)</f>
        <v>#REF!</v>
      </c>
      <c r="P7" s="55" t="e">
        <f t="shared" ref="P7:P42" si="1">INT(W7*0.8)</f>
        <v>#REF!</v>
      </c>
      <c r="Q7" s="55" t="e">
        <f t="shared" ref="Q7:Q42" si="2">SUM(O7:P7)</f>
        <v>#REF!</v>
      </c>
      <c r="R7" s="55">
        <f t="shared" ref="R7:R42" si="3">IFERROR(INT(Y7/J7*M7),0)</f>
        <v>0</v>
      </c>
      <c r="S7" s="55" t="e">
        <f t="shared" ref="S7:S42" si="4">SUM(Y7-R7)</f>
        <v>#REF!</v>
      </c>
      <c r="T7" s="61" t="e">
        <f t="shared" ref="T7:T42" si="5">SUM(W7-P7)</f>
        <v>#REF!</v>
      </c>
      <c r="U7" s="61" t="e">
        <f t="shared" ref="U7:U42" si="6">SUM(S7:T7)</f>
        <v>#REF!</v>
      </c>
      <c r="V7" s="61" t="e">
        <f t="shared" ref="V7:V42" si="7">INT($F$4*H7*I7*J7*N7)</f>
        <v>#REF!</v>
      </c>
      <c r="W7" s="61" t="e">
        <f t="shared" ref="W7:W42" si="8">INT($F$4*H7*I7*K7*N7)</f>
        <v>#REF!</v>
      </c>
      <c r="X7" s="57" t="e">
        <f t="shared" ref="X7:X42" si="9">SUM(V7:W7)</f>
        <v>#REF!</v>
      </c>
      <c r="Y7" s="53" t="e">
        <f t="shared" ref="Y7:Y42" si="10">SUM(V7-O7)</f>
        <v>#REF!</v>
      </c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1" s="3" customFormat="1" ht="13.5" customHeight="1">
      <c r="A8" s="432"/>
      <c r="B8" s="434"/>
      <c r="C8" s="546" t="s">
        <v>107</v>
      </c>
      <c r="D8" s="546"/>
      <c r="E8" s="546"/>
      <c r="F8" s="546"/>
      <c r="G8" s="405"/>
      <c r="H8" s="154">
        <v>343</v>
      </c>
      <c r="I8" s="34" t="e">
        <f>#REF!</f>
        <v>#REF!</v>
      </c>
      <c r="J8" s="178" t="e">
        <f>#REF!</f>
        <v>#REF!</v>
      </c>
      <c r="K8" s="178" t="e">
        <f>#REF!</f>
        <v>#REF!</v>
      </c>
      <c r="L8" s="178" t="e">
        <f>#REF!</f>
        <v>#REF!</v>
      </c>
      <c r="M8" s="178" t="e">
        <f>#REF!</f>
        <v>#REF!</v>
      </c>
      <c r="N8" s="13" t="e">
        <f>#REF!</f>
        <v>#REF!</v>
      </c>
      <c r="O8" s="55" t="e">
        <f t="shared" si="0"/>
        <v>#REF!</v>
      </c>
      <c r="P8" s="55" t="e">
        <f t="shared" si="1"/>
        <v>#REF!</v>
      </c>
      <c r="Q8" s="55" t="e">
        <f t="shared" si="2"/>
        <v>#REF!</v>
      </c>
      <c r="R8" s="55">
        <f t="shared" si="3"/>
        <v>0</v>
      </c>
      <c r="S8" s="55" t="e">
        <f t="shared" si="4"/>
        <v>#REF!</v>
      </c>
      <c r="T8" s="61" t="e">
        <f t="shared" si="5"/>
        <v>#REF!</v>
      </c>
      <c r="U8" s="61" t="e">
        <f t="shared" si="6"/>
        <v>#REF!</v>
      </c>
      <c r="V8" s="61" t="e">
        <f t="shared" si="7"/>
        <v>#REF!</v>
      </c>
      <c r="W8" s="61" t="e">
        <f t="shared" si="8"/>
        <v>#REF!</v>
      </c>
      <c r="X8" s="57" t="e">
        <f t="shared" si="9"/>
        <v>#REF!</v>
      </c>
      <c r="Y8" s="53" t="e">
        <f t="shared" si="10"/>
        <v>#REF!</v>
      </c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1" s="3" customFormat="1" ht="13.5" customHeight="1">
      <c r="A9" s="432"/>
      <c r="B9" s="434"/>
      <c r="C9" s="546" t="s">
        <v>108</v>
      </c>
      <c r="D9" s="546"/>
      <c r="E9" s="546"/>
      <c r="F9" s="546"/>
      <c r="G9" s="405"/>
      <c r="H9" s="154">
        <v>417</v>
      </c>
      <c r="I9" s="34" t="e">
        <f>#REF!</f>
        <v>#REF!</v>
      </c>
      <c r="J9" s="178" t="e">
        <f>#REF!</f>
        <v>#REF!</v>
      </c>
      <c r="K9" s="178" t="e">
        <f>#REF!</f>
        <v>#REF!</v>
      </c>
      <c r="L9" s="178" t="e">
        <f>#REF!</f>
        <v>#REF!</v>
      </c>
      <c r="M9" s="178" t="e">
        <f>#REF!</f>
        <v>#REF!</v>
      </c>
      <c r="N9" s="13" t="e">
        <f>#REF!</f>
        <v>#REF!</v>
      </c>
      <c r="O9" s="55" t="e">
        <f t="shared" si="0"/>
        <v>#REF!</v>
      </c>
      <c r="P9" s="55" t="e">
        <f t="shared" si="1"/>
        <v>#REF!</v>
      </c>
      <c r="Q9" s="55" t="e">
        <f t="shared" si="2"/>
        <v>#REF!</v>
      </c>
      <c r="R9" s="55">
        <f t="shared" si="3"/>
        <v>0</v>
      </c>
      <c r="S9" s="55" t="e">
        <f t="shared" si="4"/>
        <v>#REF!</v>
      </c>
      <c r="T9" s="61" t="e">
        <f t="shared" si="5"/>
        <v>#REF!</v>
      </c>
      <c r="U9" s="61" t="e">
        <f t="shared" si="6"/>
        <v>#REF!</v>
      </c>
      <c r="V9" s="61" t="e">
        <f t="shared" si="7"/>
        <v>#REF!</v>
      </c>
      <c r="W9" s="61" t="e">
        <f t="shared" si="8"/>
        <v>#REF!</v>
      </c>
      <c r="X9" s="57" t="e">
        <f t="shared" si="9"/>
        <v>#REF!</v>
      </c>
      <c r="Y9" s="53" t="e">
        <f t="shared" si="10"/>
        <v>#REF!</v>
      </c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1" s="3" customFormat="1" ht="13.5" customHeight="1">
      <c r="A10" s="432"/>
      <c r="B10" s="434"/>
      <c r="C10" s="546" t="s">
        <v>109</v>
      </c>
      <c r="D10" s="546"/>
      <c r="E10" s="546"/>
      <c r="F10" s="546"/>
      <c r="G10" s="405"/>
      <c r="H10" s="154">
        <v>491</v>
      </c>
      <c r="I10" s="34" t="e">
        <f>#REF!</f>
        <v>#REF!</v>
      </c>
      <c r="J10" s="178" t="e">
        <f>#REF!</f>
        <v>#REF!</v>
      </c>
      <c r="K10" s="178" t="e">
        <f>#REF!</f>
        <v>#REF!</v>
      </c>
      <c r="L10" s="178" t="e">
        <f>#REF!</f>
        <v>#REF!</v>
      </c>
      <c r="M10" s="178" t="e">
        <f>#REF!</f>
        <v>#REF!</v>
      </c>
      <c r="N10" s="13" t="e">
        <f>#REF!</f>
        <v>#REF!</v>
      </c>
      <c r="O10" s="55" t="e">
        <f t="shared" si="0"/>
        <v>#REF!</v>
      </c>
      <c r="P10" s="55" t="e">
        <f t="shared" si="1"/>
        <v>#REF!</v>
      </c>
      <c r="Q10" s="55" t="e">
        <f t="shared" si="2"/>
        <v>#REF!</v>
      </c>
      <c r="R10" s="55">
        <f t="shared" si="3"/>
        <v>0</v>
      </c>
      <c r="S10" s="55" t="e">
        <f t="shared" si="4"/>
        <v>#REF!</v>
      </c>
      <c r="T10" s="61" t="e">
        <f t="shared" si="5"/>
        <v>#REF!</v>
      </c>
      <c r="U10" s="61" t="e">
        <f t="shared" si="6"/>
        <v>#REF!</v>
      </c>
      <c r="V10" s="61" t="e">
        <f>INT($F$4*H10*I10*J10*N10)</f>
        <v>#REF!</v>
      </c>
      <c r="W10" s="61" t="e">
        <f t="shared" si="8"/>
        <v>#REF!</v>
      </c>
      <c r="X10" s="57" t="e">
        <f t="shared" si="9"/>
        <v>#REF!</v>
      </c>
      <c r="Y10" s="53" t="e">
        <f t="shared" si="10"/>
        <v>#REF!</v>
      </c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1:71" s="3" customFormat="1" ht="13.5" customHeight="1">
      <c r="A11" s="432"/>
      <c r="B11" s="434"/>
      <c r="C11" s="546" t="s">
        <v>110</v>
      </c>
      <c r="D11" s="546"/>
      <c r="E11" s="546"/>
      <c r="F11" s="546"/>
      <c r="G11" s="405"/>
      <c r="H11" s="154">
        <v>427</v>
      </c>
      <c r="I11" s="34" t="e">
        <f>#REF!</f>
        <v>#REF!</v>
      </c>
      <c r="J11" s="178" t="e">
        <f>#REF!</f>
        <v>#REF!</v>
      </c>
      <c r="K11" s="178" t="e">
        <f>#REF!</f>
        <v>#REF!</v>
      </c>
      <c r="L11" s="178" t="e">
        <f>#REF!</f>
        <v>#REF!</v>
      </c>
      <c r="M11" s="178" t="e">
        <f>#REF!</f>
        <v>#REF!</v>
      </c>
      <c r="N11" s="13" t="e">
        <f>#REF!</f>
        <v>#REF!</v>
      </c>
      <c r="O11" s="55" t="e">
        <f>INT(V11*0.9)</f>
        <v>#REF!</v>
      </c>
      <c r="P11" s="55" t="e">
        <f t="shared" si="1"/>
        <v>#REF!</v>
      </c>
      <c r="Q11" s="55" t="e">
        <f t="shared" si="2"/>
        <v>#REF!</v>
      </c>
      <c r="R11" s="55">
        <f t="shared" si="3"/>
        <v>0</v>
      </c>
      <c r="S11" s="55" t="e">
        <f t="shared" si="4"/>
        <v>#REF!</v>
      </c>
      <c r="T11" s="61" t="e">
        <f t="shared" si="5"/>
        <v>#REF!</v>
      </c>
      <c r="U11" s="61" t="e">
        <f t="shared" si="6"/>
        <v>#REF!</v>
      </c>
      <c r="V11" s="61" t="e">
        <f t="shared" si="7"/>
        <v>#REF!</v>
      </c>
      <c r="W11" s="61" t="e">
        <f t="shared" si="8"/>
        <v>#REF!</v>
      </c>
      <c r="X11" s="57" t="e">
        <f t="shared" si="9"/>
        <v>#REF!</v>
      </c>
      <c r="Y11" s="53" t="e">
        <f t="shared" si="10"/>
        <v>#REF!</v>
      </c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</row>
    <row r="12" spans="1:71" s="3" customFormat="1" ht="13.5" customHeight="1">
      <c r="A12" s="432"/>
      <c r="B12" s="434"/>
      <c r="C12" s="546" t="s">
        <v>111</v>
      </c>
      <c r="D12" s="546"/>
      <c r="E12" s="546"/>
      <c r="F12" s="546"/>
      <c r="G12" s="405"/>
      <c r="H12" s="154">
        <v>501</v>
      </c>
      <c r="I12" s="34" t="e">
        <f>#REF!</f>
        <v>#REF!</v>
      </c>
      <c r="J12" s="178" t="e">
        <f>#REF!</f>
        <v>#REF!</v>
      </c>
      <c r="K12" s="178" t="e">
        <f>#REF!</f>
        <v>#REF!</v>
      </c>
      <c r="L12" s="178" t="e">
        <f>#REF!</f>
        <v>#REF!</v>
      </c>
      <c r="M12" s="178" t="e">
        <f>#REF!</f>
        <v>#REF!</v>
      </c>
      <c r="N12" s="13" t="e">
        <f>#REF!</f>
        <v>#REF!</v>
      </c>
      <c r="O12" s="55" t="e">
        <f t="shared" si="0"/>
        <v>#REF!</v>
      </c>
      <c r="P12" s="55" t="e">
        <f t="shared" si="1"/>
        <v>#REF!</v>
      </c>
      <c r="Q12" s="55" t="e">
        <f t="shared" si="2"/>
        <v>#REF!</v>
      </c>
      <c r="R12" s="55">
        <f t="shared" si="3"/>
        <v>0</v>
      </c>
      <c r="S12" s="55" t="e">
        <f t="shared" si="4"/>
        <v>#REF!</v>
      </c>
      <c r="T12" s="61" t="e">
        <f t="shared" si="5"/>
        <v>#REF!</v>
      </c>
      <c r="U12" s="61" t="e">
        <f t="shared" si="6"/>
        <v>#REF!</v>
      </c>
      <c r="V12" s="61" t="e">
        <f t="shared" si="7"/>
        <v>#REF!</v>
      </c>
      <c r="W12" s="61" t="e">
        <f t="shared" si="8"/>
        <v>#REF!</v>
      </c>
      <c r="X12" s="57" t="e">
        <f t="shared" si="9"/>
        <v>#REF!</v>
      </c>
      <c r="Y12" s="53" t="e">
        <f t="shared" si="10"/>
        <v>#REF!</v>
      </c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</row>
    <row r="13" spans="1:71" s="3" customFormat="1" ht="13.5" customHeight="1">
      <c r="A13" s="432"/>
      <c r="B13" s="434"/>
      <c r="C13" s="546" t="s">
        <v>112</v>
      </c>
      <c r="D13" s="546"/>
      <c r="E13" s="546"/>
      <c r="F13" s="546"/>
      <c r="G13" s="405"/>
      <c r="H13" s="154">
        <v>574</v>
      </c>
      <c r="I13" s="34" t="e">
        <f>#REF!</f>
        <v>#REF!</v>
      </c>
      <c r="J13" s="178" t="e">
        <f>#REF!</f>
        <v>#REF!</v>
      </c>
      <c r="K13" s="178" t="e">
        <f>#REF!</f>
        <v>#REF!</v>
      </c>
      <c r="L13" s="178" t="e">
        <f>#REF!</f>
        <v>#REF!</v>
      </c>
      <c r="M13" s="178" t="e">
        <f>#REF!</f>
        <v>#REF!</v>
      </c>
      <c r="N13" s="13" t="e">
        <f>#REF!</f>
        <v>#REF!</v>
      </c>
      <c r="O13" s="55" t="e">
        <f t="shared" si="0"/>
        <v>#REF!</v>
      </c>
      <c r="P13" s="55" t="e">
        <f t="shared" si="1"/>
        <v>#REF!</v>
      </c>
      <c r="Q13" s="55" t="e">
        <f t="shared" si="2"/>
        <v>#REF!</v>
      </c>
      <c r="R13" s="55">
        <f t="shared" si="3"/>
        <v>0</v>
      </c>
      <c r="S13" s="55" t="e">
        <f t="shared" si="4"/>
        <v>#REF!</v>
      </c>
      <c r="T13" s="61" t="e">
        <f t="shared" si="5"/>
        <v>#REF!</v>
      </c>
      <c r="U13" s="61" t="e">
        <f t="shared" si="6"/>
        <v>#REF!</v>
      </c>
      <c r="V13" s="61" t="e">
        <f t="shared" si="7"/>
        <v>#REF!</v>
      </c>
      <c r="W13" s="61" t="e">
        <f t="shared" si="8"/>
        <v>#REF!</v>
      </c>
      <c r="X13" s="57" t="e">
        <f t="shared" si="9"/>
        <v>#REF!</v>
      </c>
      <c r="Y13" s="53" t="e">
        <f t="shared" si="10"/>
        <v>#REF!</v>
      </c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</row>
    <row r="14" spans="1:71" s="3" customFormat="1" ht="13.5" customHeight="1">
      <c r="A14" s="432"/>
      <c r="B14" s="434"/>
      <c r="C14" s="546" t="s">
        <v>113</v>
      </c>
      <c r="D14" s="546"/>
      <c r="E14" s="546"/>
      <c r="F14" s="546"/>
      <c r="G14" s="405"/>
      <c r="H14" s="154">
        <v>648</v>
      </c>
      <c r="I14" s="34" t="e">
        <f>#REF!</f>
        <v>#REF!</v>
      </c>
      <c r="J14" s="178" t="e">
        <f>#REF!</f>
        <v>#REF!</v>
      </c>
      <c r="K14" s="178" t="e">
        <f>#REF!</f>
        <v>#REF!</v>
      </c>
      <c r="L14" s="178" t="e">
        <f>#REF!</f>
        <v>#REF!</v>
      </c>
      <c r="M14" s="178" t="e">
        <f>#REF!</f>
        <v>#REF!</v>
      </c>
      <c r="N14" s="13" t="e">
        <f>#REF!</f>
        <v>#REF!</v>
      </c>
      <c r="O14" s="55" t="e">
        <f t="shared" si="0"/>
        <v>#REF!</v>
      </c>
      <c r="P14" s="55" t="e">
        <f t="shared" si="1"/>
        <v>#REF!</v>
      </c>
      <c r="Q14" s="55" t="e">
        <f t="shared" si="2"/>
        <v>#REF!</v>
      </c>
      <c r="R14" s="55">
        <f t="shared" si="3"/>
        <v>0</v>
      </c>
      <c r="S14" s="55" t="e">
        <f t="shared" si="4"/>
        <v>#REF!</v>
      </c>
      <c r="T14" s="61" t="e">
        <f t="shared" si="5"/>
        <v>#REF!</v>
      </c>
      <c r="U14" s="61" t="e">
        <f t="shared" si="6"/>
        <v>#REF!</v>
      </c>
      <c r="V14" s="61" t="e">
        <f t="shared" si="7"/>
        <v>#REF!</v>
      </c>
      <c r="W14" s="61" t="e">
        <f t="shared" si="8"/>
        <v>#REF!</v>
      </c>
      <c r="X14" s="57" t="e">
        <f t="shared" si="9"/>
        <v>#REF!</v>
      </c>
      <c r="Y14" s="53" t="e">
        <f t="shared" si="10"/>
        <v>#REF!</v>
      </c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</row>
    <row r="15" spans="1:71" s="3" customFormat="1" ht="13.5" customHeight="1">
      <c r="A15" s="432"/>
      <c r="B15" s="434"/>
      <c r="C15" s="545" t="s">
        <v>114</v>
      </c>
      <c r="D15" s="546"/>
      <c r="E15" s="546"/>
      <c r="F15" s="546"/>
      <c r="G15" s="405"/>
      <c r="H15" s="154">
        <v>620</v>
      </c>
      <c r="I15" s="34" t="e">
        <f>#REF!</f>
        <v>#REF!</v>
      </c>
      <c r="J15" s="178" t="e">
        <f>#REF!</f>
        <v>#REF!</v>
      </c>
      <c r="K15" s="178" t="e">
        <f>#REF!</f>
        <v>#REF!</v>
      </c>
      <c r="L15" s="178" t="e">
        <f>#REF!</f>
        <v>#REF!</v>
      </c>
      <c r="M15" s="178" t="e">
        <f>#REF!</f>
        <v>#REF!</v>
      </c>
      <c r="N15" s="13" t="e">
        <f>#REF!</f>
        <v>#REF!</v>
      </c>
      <c r="O15" s="55" t="e">
        <f t="shared" si="0"/>
        <v>#REF!</v>
      </c>
      <c r="P15" s="55" t="e">
        <f t="shared" si="1"/>
        <v>#REF!</v>
      </c>
      <c r="Q15" s="55" t="e">
        <f t="shared" si="2"/>
        <v>#REF!</v>
      </c>
      <c r="R15" s="55">
        <f t="shared" si="3"/>
        <v>0</v>
      </c>
      <c r="S15" s="55" t="e">
        <f t="shared" si="4"/>
        <v>#REF!</v>
      </c>
      <c r="T15" s="61" t="e">
        <f t="shared" si="5"/>
        <v>#REF!</v>
      </c>
      <c r="U15" s="61" t="e">
        <f t="shared" si="6"/>
        <v>#REF!</v>
      </c>
      <c r="V15" s="61" t="e">
        <f t="shared" si="7"/>
        <v>#REF!</v>
      </c>
      <c r="W15" s="61" t="e">
        <f t="shared" si="8"/>
        <v>#REF!</v>
      </c>
      <c r="X15" s="57" t="e">
        <f t="shared" si="9"/>
        <v>#REF!</v>
      </c>
      <c r="Y15" s="53" t="e">
        <f t="shared" si="10"/>
        <v>#REF!</v>
      </c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</row>
    <row r="16" spans="1:71" s="3" customFormat="1" ht="13.5" customHeight="1">
      <c r="A16" s="432"/>
      <c r="B16" s="434"/>
      <c r="C16" s="545" t="s">
        <v>115</v>
      </c>
      <c r="D16" s="546"/>
      <c r="E16" s="546"/>
      <c r="F16" s="546"/>
      <c r="G16" s="405"/>
      <c r="H16" s="154">
        <v>694</v>
      </c>
      <c r="I16" s="34" t="e">
        <f>#REF!</f>
        <v>#REF!</v>
      </c>
      <c r="J16" s="178" t="e">
        <f>#REF!</f>
        <v>#REF!</v>
      </c>
      <c r="K16" s="178" t="e">
        <f>#REF!</f>
        <v>#REF!</v>
      </c>
      <c r="L16" s="178" t="e">
        <f>#REF!</f>
        <v>#REF!</v>
      </c>
      <c r="M16" s="178" t="e">
        <f>#REF!</f>
        <v>#REF!</v>
      </c>
      <c r="N16" s="13" t="e">
        <f>#REF!</f>
        <v>#REF!</v>
      </c>
      <c r="O16" s="55" t="e">
        <f t="shared" si="0"/>
        <v>#REF!</v>
      </c>
      <c r="P16" s="55" t="e">
        <f t="shared" si="1"/>
        <v>#REF!</v>
      </c>
      <c r="Q16" s="55" t="e">
        <f t="shared" si="2"/>
        <v>#REF!</v>
      </c>
      <c r="R16" s="55">
        <f t="shared" si="3"/>
        <v>0</v>
      </c>
      <c r="S16" s="55" t="e">
        <f t="shared" si="4"/>
        <v>#REF!</v>
      </c>
      <c r="T16" s="61" t="e">
        <f t="shared" si="5"/>
        <v>#REF!</v>
      </c>
      <c r="U16" s="61" t="e">
        <f t="shared" si="6"/>
        <v>#REF!</v>
      </c>
      <c r="V16" s="61" t="e">
        <f t="shared" si="7"/>
        <v>#REF!</v>
      </c>
      <c r="W16" s="61" t="e">
        <f t="shared" si="8"/>
        <v>#REF!</v>
      </c>
      <c r="X16" s="57" t="e">
        <f t="shared" si="9"/>
        <v>#REF!</v>
      </c>
      <c r="Y16" s="53" t="e">
        <f t="shared" si="10"/>
        <v>#REF!</v>
      </c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</row>
    <row r="17" spans="1:71" s="3" customFormat="1" ht="13.5" customHeight="1">
      <c r="A17" s="432"/>
      <c r="B17" s="434"/>
      <c r="C17" s="545" t="s">
        <v>116</v>
      </c>
      <c r="D17" s="546"/>
      <c r="E17" s="546"/>
      <c r="F17" s="546"/>
      <c r="G17" s="405"/>
      <c r="H17" s="154">
        <v>768</v>
      </c>
      <c r="I17" s="34" t="e">
        <f>#REF!</f>
        <v>#REF!</v>
      </c>
      <c r="J17" s="178" t="e">
        <f>#REF!</f>
        <v>#REF!</v>
      </c>
      <c r="K17" s="178" t="e">
        <f>#REF!</f>
        <v>#REF!</v>
      </c>
      <c r="L17" s="178" t="e">
        <f>#REF!</f>
        <v>#REF!</v>
      </c>
      <c r="M17" s="178" t="e">
        <f>#REF!</f>
        <v>#REF!</v>
      </c>
      <c r="N17" s="13" t="e">
        <f>#REF!</f>
        <v>#REF!</v>
      </c>
      <c r="O17" s="55" t="e">
        <f t="shared" si="0"/>
        <v>#REF!</v>
      </c>
      <c r="P17" s="55" t="e">
        <f t="shared" si="1"/>
        <v>#REF!</v>
      </c>
      <c r="Q17" s="55" t="e">
        <f t="shared" si="2"/>
        <v>#REF!</v>
      </c>
      <c r="R17" s="55">
        <f t="shared" si="3"/>
        <v>0</v>
      </c>
      <c r="S17" s="55" t="e">
        <f t="shared" si="4"/>
        <v>#REF!</v>
      </c>
      <c r="T17" s="61" t="e">
        <f t="shared" si="5"/>
        <v>#REF!</v>
      </c>
      <c r="U17" s="61" t="e">
        <f t="shared" si="6"/>
        <v>#REF!</v>
      </c>
      <c r="V17" s="61" t="e">
        <f t="shared" si="7"/>
        <v>#REF!</v>
      </c>
      <c r="W17" s="61" t="e">
        <f t="shared" si="8"/>
        <v>#REF!</v>
      </c>
      <c r="X17" s="57" t="e">
        <f t="shared" si="9"/>
        <v>#REF!</v>
      </c>
      <c r="Y17" s="53" t="e">
        <f t="shared" si="10"/>
        <v>#REF!</v>
      </c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</row>
    <row r="18" spans="1:71" s="3" customFormat="1" ht="13.5" customHeight="1">
      <c r="A18" s="432"/>
      <c r="B18" s="434"/>
      <c r="C18" s="546" t="s">
        <v>117</v>
      </c>
      <c r="D18" s="546"/>
      <c r="E18" s="546"/>
      <c r="F18" s="546"/>
      <c r="G18" s="405"/>
      <c r="H18" s="154">
        <v>842</v>
      </c>
      <c r="I18" s="34" t="e">
        <f>#REF!</f>
        <v>#REF!</v>
      </c>
      <c r="J18" s="178" t="e">
        <f>#REF!</f>
        <v>#REF!</v>
      </c>
      <c r="K18" s="178" t="e">
        <f>#REF!</f>
        <v>#REF!</v>
      </c>
      <c r="L18" s="178" t="e">
        <f>#REF!</f>
        <v>#REF!</v>
      </c>
      <c r="M18" s="178" t="e">
        <f>#REF!</f>
        <v>#REF!</v>
      </c>
      <c r="N18" s="13" t="e">
        <f>#REF!</f>
        <v>#REF!</v>
      </c>
      <c r="O18" s="55" t="e">
        <f t="shared" si="0"/>
        <v>#REF!</v>
      </c>
      <c r="P18" s="55" t="e">
        <f t="shared" si="1"/>
        <v>#REF!</v>
      </c>
      <c r="Q18" s="55" t="e">
        <f t="shared" si="2"/>
        <v>#REF!</v>
      </c>
      <c r="R18" s="55">
        <f t="shared" si="3"/>
        <v>0</v>
      </c>
      <c r="S18" s="55" t="e">
        <f t="shared" si="4"/>
        <v>#REF!</v>
      </c>
      <c r="T18" s="61" t="e">
        <f t="shared" si="5"/>
        <v>#REF!</v>
      </c>
      <c r="U18" s="61" t="e">
        <f t="shared" si="6"/>
        <v>#REF!</v>
      </c>
      <c r="V18" s="61" t="e">
        <f t="shared" si="7"/>
        <v>#REF!</v>
      </c>
      <c r="W18" s="61" t="e">
        <f t="shared" si="8"/>
        <v>#REF!</v>
      </c>
      <c r="X18" s="57" t="e">
        <f t="shared" si="9"/>
        <v>#REF!</v>
      </c>
      <c r="Y18" s="53" t="e">
        <f t="shared" si="10"/>
        <v>#REF!</v>
      </c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</row>
    <row r="19" spans="1:71" s="3" customFormat="1" ht="13.5" customHeight="1">
      <c r="A19" s="432"/>
      <c r="B19" s="434"/>
      <c r="C19" s="546" t="s">
        <v>118</v>
      </c>
      <c r="D19" s="546"/>
      <c r="E19" s="546"/>
      <c r="F19" s="546"/>
      <c r="G19" s="405"/>
      <c r="H19" s="154">
        <v>708</v>
      </c>
      <c r="I19" s="34" t="e">
        <f>#REF!</f>
        <v>#REF!</v>
      </c>
      <c r="J19" s="178" t="e">
        <f>#REF!</f>
        <v>#REF!</v>
      </c>
      <c r="K19" s="178" t="e">
        <f>#REF!</f>
        <v>#REF!</v>
      </c>
      <c r="L19" s="178" t="e">
        <f>#REF!</f>
        <v>#REF!</v>
      </c>
      <c r="M19" s="178" t="e">
        <f>#REF!</f>
        <v>#REF!</v>
      </c>
      <c r="N19" s="13" t="e">
        <f>#REF!</f>
        <v>#REF!</v>
      </c>
      <c r="O19" s="55" t="e">
        <f t="shared" si="0"/>
        <v>#REF!</v>
      </c>
      <c r="P19" s="55" t="e">
        <f t="shared" si="1"/>
        <v>#REF!</v>
      </c>
      <c r="Q19" s="55" t="e">
        <f t="shared" si="2"/>
        <v>#REF!</v>
      </c>
      <c r="R19" s="55">
        <f t="shared" si="3"/>
        <v>0</v>
      </c>
      <c r="S19" s="55" t="e">
        <f t="shared" si="4"/>
        <v>#REF!</v>
      </c>
      <c r="T19" s="61" t="e">
        <f t="shared" si="5"/>
        <v>#REF!</v>
      </c>
      <c r="U19" s="61" t="e">
        <f t="shared" si="6"/>
        <v>#REF!</v>
      </c>
      <c r="V19" s="61" t="e">
        <f t="shared" si="7"/>
        <v>#REF!</v>
      </c>
      <c r="W19" s="61" t="e">
        <f t="shared" si="8"/>
        <v>#REF!</v>
      </c>
      <c r="X19" s="57" t="e">
        <f t="shared" si="9"/>
        <v>#REF!</v>
      </c>
      <c r="Y19" s="53" t="e">
        <f t="shared" si="10"/>
        <v>#REF!</v>
      </c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</row>
    <row r="20" spans="1:71" s="3" customFormat="1" ht="13.5" customHeight="1">
      <c r="A20" s="432"/>
      <c r="B20" s="434"/>
      <c r="C20" s="546" t="s">
        <v>119</v>
      </c>
      <c r="D20" s="546"/>
      <c r="E20" s="546"/>
      <c r="F20" s="546"/>
      <c r="G20" s="405"/>
      <c r="H20" s="154">
        <v>782</v>
      </c>
      <c r="I20" s="34" t="e">
        <f>#REF!</f>
        <v>#REF!</v>
      </c>
      <c r="J20" s="178" t="e">
        <f>#REF!</f>
        <v>#REF!</v>
      </c>
      <c r="K20" s="178" t="e">
        <f>#REF!</f>
        <v>#REF!</v>
      </c>
      <c r="L20" s="178" t="e">
        <f>#REF!</f>
        <v>#REF!</v>
      </c>
      <c r="M20" s="178" t="e">
        <f>#REF!</f>
        <v>#REF!</v>
      </c>
      <c r="N20" s="13" t="e">
        <f>#REF!</f>
        <v>#REF!</v>
      </c>
      <c r="O20" s="55" t="e">
        <f t="shared" si="0"/>
        <v>#REF!</v>
      </c>
      <c r="P20" s="55" t="e">
        <f t="shared" si="1"/>
        <v>#REF!</v>
      </c>
      <c r="Q20" s="55" t="e">
        <f t="shared" si="2"/>
        <v>#REF!</v>
      </c>
      <c r="R20" s="55">
        <f t="shared" si="3"/>
        <v>0</v>
      </c>
      <c r="S20" s="55" t="e">
        <f t="shared" si="4"/>
        <v>#REF!</v>
      </c>
      <c r="T20" s="61" t="e">
        <f t="shared" si="5"/>
        <v>#REF!</v>
      </c>
      <c r="U20" s="61" t="e">
        <f t="shared" si="6"/>
        <v>#REF!</v>
      </c>
      <c r="V20" s="61" t="e">
        <f t="shared" si="7"/>
        <v>#REF!</v>
      </c>
      <c r="W20" s="61" t="e">
        <f t="shared" si="8"/>
        <v>#REF!</v>
      </c>
      <c r="X20" s="57" t="e">
        <f t="shared" si="9"/>
        <v>#REF!</v>
      </c>
      <c r="Y20" s="53" t="e">
        <f t="shared" si="10"/>
        <v>#REF!</v>
      </c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</row>
    <row r="21" spans="1:71" s="3" customFormat="1" ht="13.5" customHeight="1">
      <c r="A21" s="432"/>
      <c r="B21" s="434"/>
      <c r="C21" s="546" t="s">
        <v>120</v>
      </c>
      <c r="D21" s="546"/>
      <c r="E21" s="546"/>
      <c r="F21" s="546"/>
      <c r="G21" s="405"/>
      <c r="H21" s="154">
        <v>856</v>
      </c>
      <c r="I21" s="34" t="e">
        <f>#REF!</f>
        <v>#REF!</v>
      </c>
      <c r="J21" s="178" t="e">
        <f>#REF!</f>
        <v>#REF!</v>
      </c>
      <c r="K21" s="178" t="e">
        <f>#REF!</f>
        <v>#REF!</v>
      </c>
      <c r="L21" s="178" t="e">
        <f>#REF!</f>
        <v>#REF!</v>
      </c>
      <c r="M21" s="178" t="e">
        <f>#REF!</f>
        <v>#REF!</v>
      </c>
      <c r="N21" s="13" t="e">
        <f>#REF!</f>
        <v>#REF!</v>
      </c>
      <c r="O21" s="55" t="e">
        <f t="shared" si="0"/>
        <v>#REF!</v>
      </c>
      <c r="P21" s="55" t="e">
        <f t="shared" si="1"/>
        <v>#REF!</v>
      </c>
      <c r="Q21" s="55" t="e">
        <f t="shared" si="2"/>
        <v>#REF!</v>
      </c>
      <c r="R21" s="55">
        <f t="shared" si="3"/>
        <v>0</v>
      </c>
      <c r="S21" s="55" t="e">
        <f t="shared" si="4"/>
        <v>#REF!</v>
      </c>
      <c r="T21" s="61" t="e">
        <f t="shared" si="5"/>
        <v>#REF!</v>
      </c>
      <c r="U21" s="61" t="e">
        <f t="shared" si="6"/>
        <v>#REF!</v>
      </c>
      <c r="V21" s="61" t="e">
        <f t="shared" si="7"/>
        <v>#REF!</v>
      </c>
      <c r="W21" s="61" t="e">
        <f t="shared" si="8"/>
        <v>#REF!</v>
      </c>
      <c r="X21" s="57" t="e">
        <f t="shared" si="9"/>
        <v>#REF!</v>
      </c>
      <c r="Y21" s="53" t="e">
        <f t="shared" si="10"/>
        <v>#REF!</v>
      </c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</row>
    <row r="22" spans="1:71" s="3" customFormat="1" ht="13.5" customHeight="1">
      <c r="A22" s="432"/>
      <c r="B22" s="434"/>
      <c r="C22" s="546" t="s">
        <v>121</v>
      </c>
      <c r="D22" s="546"/>
      <c r="E22" s="546"/>
      <c r="F22" s="546"/>
      <c r="G22" s="405"/>
      <c r="H22" s="154">
        <v>930</v>
      </c>
      <c r="I22" s="34" t="e">
        <f>#REF!</f>
        <v>#REF!</v>
      </c>
      <c r="J22" s="178" t="e">
        <f>#REF!</f>
        <v>#REF!</v>
      </c>
      <c r="K22" s="178" t="e">
        <f>#REF!</f>
        <v>#REF!</v>
      </c>
      <c r="L22" s="178" t="e">
        <f>#REF!</f>
        <v>#REF!</v>
      </c>
      <c r="M22" s="178" t="e">
        <f>#REF!</f>
        <v>#REF!</v>
      </c>
      <c r="N22" s="13" t="e">
        <f>#REF!</f>
        <v>#REF!</v>
      </c>
      <c r="O22" s="55" t="e">
        <f t="shared" si="0"/>
        <v>#REF!</v>
      </c>
      <c r="P22" s="55" t="e">
        <f t="shared" si="1"/>
        <v>#REF!</v>
      </c>
      <c r="Q22" s="55" t="e">
        <f t="shared" si="2"/>
        <v>#REF!</v>
      </c>
      <c r="R22" s="55">
        <f t="shared" si="3"/>
        <v>0</v>
      </c>
      <c r="S22" s="55" t="e">
        <f t="shared" si="4"/>
        <v>#REF!</v>
      </c>
      <c r="T22" s="61" t="e">
        <f t="shared" si="5"/>
        <v>#REF!</v>
      </c>
      <c r="U22" s="61" t="e">
        <f t="shared" si="6"/>
        <v>#REF!</v>
      </c>
      <c r="V22" s="61" t="e">
        <f t="shared" si="7"/>
        <v>#REF!</v>
      </c>
      <c r="W22" s="61" t="e">
        <f t="shared" si="8"/>
        <v>#REF!</v>
      </c>
      <c r="X22" s="57" t="e">
        <f t="shared" si="9"/>
        <v>#REF!</v>
      </c>
      <c r="Y22" s="53" t="e">
        <f t="shared" si="10"/>
        <v>#REF!</v>
      </c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</row>
    <row r="23" spans="1:71" s="3" customFormat="1" ht="13.5" customHeight="1">
      <c r="A23" s="432"/>
      <c r="B23" s="434"/>
      <c r="C23" s="546" t="s">
        <v>122</v>
      </c>
      <c r="D23" s="546"/>
      <c r="E23" s="546"/>
      <c r="F23" s="546"/>
      <c r="G23" s="405"/>
      <c r="H23" s="154">
        <v>796</v>
      </c>
      <c r="I23" s="34" t="e">
        <f>#REF!</f>
        <v>#REF!</v>
      </c>
      <c r="J23" s="178" t="e">
        <f>#REF!</f>
        <v>#REF!</v>
      </c>
      <c r="K23" s="178" t="e">
        <f>#REF!</f>
        <v>#REF!</v>
      </c>
      <c r="L23" s="178" t="e">
        <f>#REF!</f>
        <v>#REF!</v>
      </c>
      <c r="M23" s="178" t="e">
        <f>#REF!</f>
        <v>#REF!</v>
      </c>
      <c r="N23" s="13" t="e">
        <f>#REF!</f>
        <v>#REF!</v>
      </c>
      <c r="O23" s="55" t="e">
        <f t="shared" si="0"/>
        <v>#REF!</v>
      </c>
      <c r="P23" s="55" t="e">
        <f t="shared" si="1"/>
        <v>#REF!</v>
      </c>
      <c r="Q23" s="55" t="e">
        <f t="shared" si="2"/>
        <v>#REF!</v>
      </c>
      <c r="R23" s="55">
        <f t="shared" si="3"/>
        <v>0</v>
      </c>
      <c r="S23" s="55" t="e">
        <f t="shared" si="4"/>
        <v>#REF!</v>
      </c>
      <c r="T23" s="61" t="e">
        <f t="shared" si="5"/>
        <v>#REF!</v>
      </c>
      <c r="U23" s="61" t="e">
        <f t="shared" si="6"/>
        <v>#REF!</v>
      </c>
      <c r="V23" s="61" t="e">
        <f t="shared" si="7"/>
        <v>#REF!</v>
      </c>
      <c r="W23" s="61" t="e">
        <f t="shared" si="8"/>
        <v>#REF!</v>
      </c>
      <c r="X23" s="57" t="e">
        <f t="shared" si="9"/>
        <v>#REF!</v>
      </c>
      <c r="Y23" s="53" t="e">
        <f t="shared" si="10"/>
        <v>#REF!</v>
      </c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</row>
    <row r="24" spans="1:71" s="3" customFormat="1" ht="13.5" customHeight="1">
      <c r="A24" s="432"/>
      <c r="B24" s="434"/>
      <c r="C24" s="546" t="s">
        <v>123</v>
      </c>
      <c r="D24" s="546"/>
      <c r="E24" s="546"/>
      <c r="F24" s="546"/>
      <c r="G24" s="405"/>
      <c r="H24" s="154">
        <v>870</v>
      </c>
      <c r="I24" s="34" t="e">
        <f>#REF!</f>
        <v>#REF!</v>
      </c>
      <c r="J24" s="178" t="e">
        <f>#REF!</f>
        <v>#REF!</v>
      </c>
      <c r="K24" s="178" t="e">
        <f>#REF!</f>
        <v>#REF!</v>
      </c>
      <c r="L24" s="178" t="e">
        <f>#REF!</f>
        <v>#REF!</v>
      </c>
      <c r="M24" s="178" t="e">
        <f>#REF!</f>
        <v>#REF!</v>
      </c>
      <c r="N24" s="13" t="e">
        <f>#REF!</f>
        <v>#REF!</v>
      </c>
      <c r="O24" s="55" t="e">
        <f t="shared" si="0"/>
        <v>#REF!</v>
      </c>
      <c r="P24" s="55" t="e">
        <f t="shared" si="1"/>
        <v>#REF!</v>
      </c>
      <c r="Q24" s="55" t="e">
        <f t="shared" si="2"/>
        <v>#REF!</v>
      </c>
      <c r="R24" s="55">
        <f t="shared" si="3"/>
        <v>0</v>
      </c>
      <c r="S24" s="55" t="e">
        <f t="shared" si="4"/>
        <v>#REF!</v>
      </c>
      <c r="T24" s="61" t="e">
        <f t="shared" si="5"/>
        <v>#REF!</v>
      </c>
      <c r="U24" s="61" t="e">
        <f t="shared" si="6"/>
        <v>#REF!</v>
      </c>
      <c r="V24" s="61" t="e">
        <f t="shared" si="7"/>
        <v>#REF!</v>
      </c>
      <c r="W24" s="61" t="e">
        <f t="shared" si="8"/>
        <v>#REF!</v>
      </c>
      <c r="X24" s="57" t="e">
        <f t="shared" si="9"/>
        <v>#REF!</v>
      </c>
      <c r="Y24" s="53" t="e">
        <f t="shared" si="10"/>
        <v>#REF!</v>
      </c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</row>
    <row r="25" spans="1:71" s="3" customFormat="1" ht="13.5" customHeight="1">
      <c r="A25" s="432"/>
      <c r="B25" s="434"/>
      <c r="C25" s="546" t="s">
        <v>124</v>
      </c>
      <c r="D25" s="546"/>
      <c r="E25" s="546"/>
      <c r="F25" s="546"/>
      <c r="G25" s="405"/>
      <c r="H25" s="154">
        <v>944</v>
      </c>
      <c r="I25" s="34" t="e">
        <f>#REF!</f>
        <v>#REF!</v>
      </c>
      <c r="J25" s="178" t="e">
        <f>#REF!</f>
        <v>#REF!</v>
      </c>
      <c r="K25" s="178" t="e">
        <f>#REF!</f>
        <v>#REF!</v>
      </c>
      <c r="L25" s="178" t="e">
        <f>#REF!</f>
        <v>#REF!</v>
      </c>
      <c r="M25" s="178" t="e">
        <f>#REF!</f>
        <v>#REF!</v>
      </c>
      <c r="N25" s="13" t="e">
        <f>#REF!</f>
        <v>#REF!</v>
      </c>
      <c r="O25" s="55" t="e">
        <f t="shared" si="0"/>
        <v>#REF!</v>
      </c>
      <c r="P25" s="55" t="e">
        <f t="shared" si="1"/>
        <v>#REF!</v>
      </c>
      <c r="Q25" s="55" t="e">
        <f t="shared" si="2"/>
        <v>#REF!</v>
      </c>
      <c r="R25" s="55">
        <f t="shared" si="3"/>
        <v>0</v>
      </c>
      <c r="S25" s="55" t="e">
        <f t="shared" si="4"/>
        <v>#REF!</v>
      </c>
      <c r="T25" s="61" t="e">
        <f t="shared" si="5"/>
        <v>#REF!</v>
      </c>
      <c r="U25" s="61" t="e">
        <f t="shared" si="6"/>
        <v>#REF!</v>
      </c>
      <c r="V25" s="61" t="e">
        <f t="shared" si="7"/>
        <v>#REF!</v>
      </c>
      <c r="W25" s="61" t="e">
        <f t="shared" si="8"/>
        <v>#REF!</v>
      </c>
      <c r="X25" s="57" t="e">
        <f t="shared" si="9"/>
        <v>#REF!</v>
      </c>
      <c r="Y25" s="53" t="e">
        <f t="shared" si="10"/>
        <v>#REF!</v>
      </c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</row>
    <row r="26" spans="1:71" s="3" customFormat="1" ht="13.5" customHeight="1">
      <c r="A26" s="432"/>
      <c r="B26" s="434"/>
      <c r="C26" s="546" t="s">
        <v>125</v>
      </c>
      <c r="D26" s="546"/>
      <c r="E26" s="546"/>
      <c r="F26" s="546"/>
      <c r="G26" s="405"/>
      <c r="H26" s="154">
        <v>1018</v>
      </c>
      <c r="I26" s="34" t="e">
        <f>#REF!</f>
        <v>#REF!</v>
      </c>
      <c r="J26" s="178" t="e">
        <f>#REF!</f>
        <v>#REF!</v>
      </c>
      <c r="K26" s="178" t="e">
        <f>#REF!</f>
        <v>#REF!</v>
      </c>
      <c r="L26" s="178" t="e">
        <f>#REF!</f>
        <v>#REF!</v>
      </c>
      <c r="M26" s="178" t="e">
        <f>#REF!</f>
        <v>#REF!</v>
      </c>
      <c r="N26" s="13" t="e">
        <f>#REF!</f>
        <v>#REF!</v>
      </c>
      <c r="O26" s="55" t="e">
        <f t="shared" si="0"/>
        <v>#REF!</v>
      </c>
      <c r="P26" s="55" t="e">
        <f t="shared" si="1"/>
        <v>#REF!</v>
      </c>
      <c r="Q26" s="55" t="e">
        <f t="shared" si="2"/>
        <v>#REF!</v>
      </c>
      <c r="R26" s="55">
        <f t="shared" si="3"/>
        <v>0</v>
      </c>
      <c r="S26" s="55" t="e">
        <f t="shared" si="4"/>
        <v>#REF!</v>
      </c>
      <c r="T26" s="61" t="e">
        <f t="shared" si="5"/>
        <v>#REF!</v>
      </c>
      <c r="U26" s="61" t="e">
        <f t="shared" si="6"/>
        <v>#REF!</v>
      </c>
      <c r="V26" s="61" t="e">
        <f t="shared" si="7"/>
        <v>#REF!</v>
      </c>
      <c r="W26" s="61" t="e">
        <f t="shared" si="8"/>
        <v>#REF!</v>
      </c>
      <c r="X26" s="57" t="e">
        <f t="shared" si="9"/>
        <v>#REF!</v>
      </c>
      <c r="Y26" s="53" t="e">
        <f t="shared" si="10"/>
        <v>#REF!</v>
      </c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s="3" customFormat="1" ht="13.5" customHeight="1">
      <c r="A27" s="432"/>
      <c r="B27" s="434"/>
      <c r="C27" s="546" t="s">
        <v>126</v>
      </c>
      <c r="D27" s="546"/>
      <c r="E27" s="546"/>
      <c r="F27" s="546"/>
      <c r="G27" s="405"/>
      <c r="H27" s="154">
        <v>884</v>
      </c>
      <c r="I27" s="34" t="e">
        <f>#REF!</f>
        <v>#REF!</v>
      </c>
      <c r="J27" s="178" t="e">
        <f>#REF!</f>
        <v>#REF!</v>
      </c>
      <c r="K27" s="178" t="e">
        <f>#REF!</f>
        <v>#REF!</v>
      </c>
      <c r="L27" s="178" t="e">
        <f>#REF!</f>
        <v>#REF!</v>
      </c>
      <c r="M27" s="178" t="e">
        <f>#REF!</f>
        <v>#REF!</v>
      </c>
      <c r="N27" s="13" t="e">
        <f>#REF!</f>
        <v>#REF!</v>
      </c>
      <c r="O27" s="55" t="e">
        <f t="shared" si="0"/>
        <v>#REF!</v>
      </c>
      <c r="P27" s="55" t="e">
        <f t="shared" si="1"/>
        <v>#REF!</v>
      </c>
      <c r="Q27" s="55" t="e">
        <f t="shared" si="2"/>
        <v>#REF!</v>
      </c>
      <c r="R27" s="55">
        <f t="shared" si="3"/>
        <v>0</v>
      </c>
      <c r="S27" s="55" t="e">
        <f t="shared" si="4"/>
        <v>#REF!</v>
      </c>
      <c r="T27" s="61" t="e">
        <f t="shared" si="5"/>
        <v>#REF!</v>
      </c>
      <c r="U27" s="61" t="e">
        <f t="shared" si="6"/>
        <v>#REF!</v>
      </c>
      <c r="V27" s="61" t="e">
        <f t="shared" si="7"/>
        <v>#REF!</v>
      </c>
      <c r="W27" s="61" t="e">
        <f t="shared" si="8"/>
        <v>#REF!</v>
      </c>
      <c r="X27" s="57" t="e">
        <f t="shared" si="9"/>
        <v>#REF!</v>
      </c>
      <c r="Y27" s="53" t="e">
        <f t="shared" si="10"/>
        <v>#REF!</v>
      </c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</row>
    <row r="28" spans="1:71" s="3" customFormat="1" ht="13.5" customHeight="1">
      <c r="A28" s="432"/>
      <c r="B28" s="434"/>
      <c r="C28" s="546" t="s">
        <v>127</v>
      </c>
      <c r="D28" s="546"/>
      <c r="E28" s="546"/>
      <c r="F28" s="546"/>
      <c r="G28" s="405"/>
      <c r="H28" s="154">
        <v>958</v>
      </c>
      <c r="I28" s="34" t="e">
        <f>#REF!</f>
        <v>#REF!</v>
      </c>
      <c r="J28" s="178" t="e">
        <f>#REF!</f>
        <v>#REF!</v>
      </c>
      <c r="K28" s="178" t="e">
        <f>#REF!</f>
        <v>#REF!</v>
      </c>
      <c r="L28" s="178" t="e">
        <f>#REF!</f>
        <v>#REF!</v>
      </c>
      <c r="M28" s="178" t="e">
        <f>#REF!</f>
        <v>#REF!</v>
      </c>
      <c r="N28" s="13" t="e">
        <f>#REF!</f>
        <v>#REF!</v>
      </c>
      <c r="O28" s="55" t="e">
        <f t="shared" si="0"/>
        <v>#REF!</v>
      </c>
      <c r="P28" s="55" t="e">
        <f t="shared" si="1"/>
        <v>#REF!</v>
      </c>
      <c r="Q28" s="55" t="e">
        <f t="shared" si="2"/>
        <v>#REF!</v>
      </c>
      <c r="R28" s="55">
        <f t="shared" si="3"/>
        <v>0</v>
      </c>
      <c r="S28" s="55" t="e">
        <f t="shared" si="4"/>
        <v>#REF!</v>
      </c>
      <c r="T28" s="61" t="e">
        <f t="shared" si="5"/>
        <v>#REF!</v>
      </c>
      <c r="U28" s="61" t="e">
        <f t="shared" si="6"/>
        <v>#REF!</v>
      </c>
      <c r="V28" s="61" t="e">
        <f t="shared" si="7"/>
        <v>#REF!</v>
      </c>
      <c r="W28" s="61" t="e">
        <f t="shared" si="8"/>
        <v>#REF!</v>
      </c>
      <c r="X28" s="57" t="e">
        <f t="shared" si="9"/>
        <v>#REF!</v>
      </c>
      <c r="Y28" s="53" t="e">
        <f t="shared" si="10"/>
        <v>#REF!</v>
      </c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</row>
    <row r="29" spans="1:71" s="3" customFormat="1" ht="13.5" customHeight="1">
      <c r="A29" s="432"/>
      <c r="B29" s="434"/>
      <c r="C29" s="546" t="s">
        <v>128</v>
      </c>
      <c r="D29" s="546"/>
      <c r="E29" s="546"/>
      <c r="F29" s="546"/>
      <c r="G29" s="405"/>
      <c r="H29" s="154">
        <v>1032</v>
      </c>
      <c r="I29" s="34" t="e">
        <f>#REF!</f>
        <v>#REF!</v>
      </c>
      <c r="J29" s="178" t="e">
        <f>#REF!</f>
        <v>#REF!</v>
      </c>
      <c r="K29" s="178" t="e">
        <f>#REF!</f>
        <v>#REF!</v>
      </c>
      <c r="L29" s="178" t="e">
        <f>#REF!</f>
        <v>#REF!</v>
      </c>
      <c r="M29" s="178" t="e">
        <f>#REF!</f>
        <v>#REF!</v>
      </c>
      <c r="N29" s="13" t="e">
        <f>#REF!</f>
        <v>#REF!</v>
      </c>
      <c r="O29" s="55" t="e">
        <f t="shared" si="0"/>
        <v>#REF!</v>
      </c>
      <c r="P29" s="55" t="e">
        <f t="shared" si="1"/>
        <v>#REF!</v>
      </c>
      <c r="Q29" s="55" t="e">
        <f t="shared" si="2"/>
        <v>#REF!</v>
      </c>
      <c r="R29" s="55">
        <f t="shared" si="3"/>
        <v>0</v>
      </c>
      <c r="S29" s="55" t="e">
        <f t="shared" si="4"/>
        <v>#REF!</v>
      </c>
      <c r="T29" s="61" t="e">
        <f t="shared" si="5"/>
        <v>#REF!</v>
      </c>
      <c r="U29" s="61" t="e">
        <f t="shared" si="6"/>
        <v>#REF!</v>
      </c>
      <c r="V29" s="61" t="e">
        <f t="shared" si="7"/>
        <v>#REF!</v>
      </c>
      <c r="W29" s="61" t="e">
        <f t="shared" si="8"/>
        <v>#REF!</v>
      </c>
      <c r="X29" s="57" t="e">
        <f t="shared" si="9"/>
        <v>#REF!</v>
      </c>
      <c r="Y29" s="53" t="e">
        <f t="shared" si="10"/>
        <v>#REF!</v>
      </c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</row>
    <row r="30" spans="1:71" s="3" customFormat="1" ht="13.5" customHeight="1">
      <c r="A30" s="432"/>
      <c r="B30" s="434"/>
      <c r="C30" s="546" t="s">
        <v>129</v>
      </c>
      <c r="D30" s="546"/>
      <c r="E30" s="546"/>
      <c r="F30" s="546"/>
      <c r="G30" s="405"/>
      <c r="H30" s="154">
        <v>1106</v>
      </c>
      <c r="I30" s="34" t="e">
        <f>#REF!</f>
        <v>#REF!</v>
      </c>
      <c r="J30" s="178" t="e">
        <f>#REF!</f>
        <v>#REF!</v>
      </c>
      <c r="K30" s="178" t="e">
        <f>#REF!</f>
        <v>#REF!</v>
      </c>
      <c r="L30" s="178" t="e">
        <f>#REF!</f>
        <v>#REF!</v>
      </c>
      <c r="M30" s="178" t="e">
        <f>#REF!</f>
        <v>#REF!</v>
      </c>
      <c r="N30" s="13" t="e">
        <f>#REF!</f>
        <v>#REF!</v>
      </c>
      <c r="O30" s="55" t="e">
        <f t="shared" si="0"/>
        <v>#REF!</v>
      </c>
      <c r="P30" s="55" t="e">
        <f t="shared" si="1"/>
        <v>#REF!</v>
      </c>
      <c r="Q30" s="55" t="e">
        <f t="shared" si="2"/>
        <v>#REF!</v>
      </c>
      <c r="R30" s="55">
        <f t="shared" si="3"/>
        <v>0</v>
      </c>
      <c r="S30" s="55" t="e">
        <f t="shared" si="4"/>
        <v>#REF!</v>
      </c>
      <c r="T30" s="61" t="e">
        <f t="shared" si="5"/>
        <v>#REF!</v>
      </c>
      <c r="U30" s="61" t="e">
        <f t="shared" si="6"/>
        <v>#REF!</v>
      </c>
      <c r="V30" s="61" t="e">
        <f t="shared" si="7"/>
        <v>#REF!</v>
      </c>
      <c r="W30" s="61" t="e">
        <f t="shared" si="8"/>
        <v>#REF!</v>
      </c>
      <c r="X30" s="57" t="e">
        <f t="shared" si="9"/>
        <v>#REF!</v>
      </c>
      <c r="Y30" s="53" t="e">
        <f t="shared" si="10"/>
        <v>#REF!</v>
      </c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</row>
    <row r="31" spans="1:71" s="3" customFormat="1" ht="13.5" customHeight="1">
      <c r="A31" s="432"/>
      <c r="B31" s="434"/>
      <c r="C31" s="546" t="s">
        <v>130</v>
      </c>
      <c r="D31" s="546"/>
      <c r="E31" s="546"/>
      <c r="F31" s="546"/>
      <c r="G31" s="405"/>
      <c r="H31" s="154">
        <v>972</v>
      </c>
      <c r="I31" s="34" t="e">
        <f>#REF!</f>
        <v>#REF!</v>
      </c>
      <c r="J31" s="178" t="e">
        <f>#REF!</f>
        <v>#REF!</v>
      </c>
      <c r="K31" s="178" t="e">
        <f>#REF!</f>
        <v>#REF!</v>
      </c>
      <c r="L31" s="178" t="e">
        <f>#REF!</f>
        <v>#REF!</v>
      </c>
      <c r="M31" s="178" t="e">
        <f>#REF!</f>
        <v>#REF!</v>
      </c>
      <c r="N31" s="13" t="e">
        <f>#REF!</f>
        <v>#REF!</v>
      </c>
      <c r="O31" s="55" t="e">
        <f t="shared" si="0"/>
        <v>#REF!</v>
      </c>
      <c r="P31" s="55" t="e">
        <f t="shared" si="1"/>
        <v>#REF!</v>
      </c>
      <c r="Q31" s="55" t="e">
        <f t="shared" si="2"/>
        <v>#REF!</v>
      </c>
      <c r="R31" s="55">
        <f t="shared" si="3"/>
        <v>0</v>
      </c>
      <c r="S31" s="55" t="e">
        <f t="shared" si="4"/>
        <v>#REF!</v>
      </c>
      <c r="T31" s="61" t="e">
        <f t="shared" si="5"/>
        <v>#REF!</v>
      </c>
      <c r="U31" s="61" t="e">
        <f t="shared" si="6"/>
        <v>#REF!</v>
      </c>
      <c r="V31" s="61" t="e">
        <f t="shared" si="7"/>
        <v>#REF!</v>
      </c>
      <c r="W31" s="61" t="e">
        <f t="shared" si="8"/>
        <v>#REF!</v>
      </c>
      <c r="X31" s="57" t="e">
        <f t="shared" si="9"/>
        <v>#REF!</v>
      </c>
      <c r="Y31" s="53" t="e">
        <f t="shared" si="10"/>
        <v>#REF!</v>
      </c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</row>
    <row r="32" spans="1:71" s="3" customFormat="1" ht="13.5" customHeight="1">
      <c r="A32" s="432"/>
      <c r="B32" s="434"/>
      <c r="C32" s="546" t="s">
        <v>131</v>
      </c>
      <c r="D32" s="546"/>
      <c r="E32" s="546"/>
      <c r="F32" s="546"/>
      <c r="G32" s="405"/>
      <c r="H32" s="154">
        <v>1046</v>
      </c>
      <c r="I32" s="34" t="e">
        <f>#REF!</f>
        <v>#REF!</v>
      </c>
      <c r="J32" s="178" t="e">
        <f>#REF!</f>
        <v>#REF!</v>
      </c>
      <c r="K32" s="178" t="e">
        <f>#REF!</f>
        <v>#REF!</v>
      </c>
      <c r="L32" s="178" t="e">
        <f>#REF!</f>
        <v>#REF!</v>
      </c>
      <c r="M32" s="178" t="e">
        <f>#REF!</f>
        <v>#REF!</v>
      </c>
      <c r="N32" s="13" t="e">
        <f>#REF!</f>
        <v>#REF!</v>
      </c>
      <c r="O32" s="55" t="e">
        <f t="shared" si="0"/>
        <v>#REF!</v>
      </c>
      <c r="P32" s="55" t="e">
        <f t="shared" si="1"/>
        <v>#REF!</v>
      </c>
      <c r="Q32" s="55" t="e">
        <f t="shared" si="2"/>
        <v>#REF!</v>
      </c>
      <c r="R32" s="55">
        <f t="shared" si="3"/>
        <v>0</v>
      </c>
      <c r="S32" s="55" t="e">
        <f t="shared" si="4"/>
        <v>#REF!</v>
      </c>
      <c r="T32" s="61" t="e">
        <f t="shared" si="5"/>
        <v>#REF!</v>
      </c>
      <c r="U32" s="61" t="e">
        <f t="shared" si="6"/>
        <v>#REF!</v>
      </c>
      <c r="V32" s="61" t="e">
        <f t="shared" si="7"/>
        <v>#REF!</v>
      </c>
      <c r="W32" s="61" t="e">
        <f t="shared" si="8"/>
        <v>#REF!</v>
      </c>
      <c r="X32" s="57" t="e">
        <f t="shared" si="9"/>
        <v>#REF!</v>
      </c>
      <c r="Y32" s="53" t="e">
        <f t="shared" si="10"/>
        <v>#REF!</v>
      </c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</row>
    <row r="33" spans="1:71" s="3" customFormat="1" ht="13.5" customHeight="1">
      <c r="A33" s="432"/>
      <c r="B33" s="434"/>
      <c r="C33" s="546" t="s">
        <v>132</v>
      </c>
      <c r="D33" s="546"/>
      <c r="E33" s="546"/>
      <c r="F33" s="546"/>
      <c r="G33" s="405"/>
      <c r="H33" s="154">
        <v>1120</v>
      </c>
      <c r="I33" s="34" t="e">
        <f>#REF!</f>
        <v>#REF!</v>
      </c>
      <c r="J33" s="178" t="e">
        <f>#REF!</f>
        <v>#REF!</v>
      </c>
      <c r="K33" s="178" t="e">
        <f>#REF!</f>
        <v>#REF!</v>
      </c>
      <c r="L33" s="178" t="e">
        <f>#REF!</f>
        <v>#REF!</v>
      </c>
      <c r="M33" s="178" t="e">
        <f>#REF!</f>
        <v>#REF!</v>
      </c>
      <c r="N33" s="13" t="e">
        <f>#REF!</f>
        <v>#REF!</v>
      </c>
      <c r="O33" s="55" t="e">
        <f t="shared" si="0"/>
        <v>#REF!</v>
      </c>
      <c r="P33" s="55" t="e">
        <f t="shared" si="1"/>
        <v>#REF!</v>
      </c>
      <c r="Q33" s="55" t="e">
        <f t="shared" si="2"/>
        <v>#REF!</v>
      </c>
      <c r="R33" s="55">
        <f t="shared" si="3"/>
        <v>0</v>
      </c>
      <c r="S33" s="55" t="e">
        <f t="shared" si="4"/>
        <v>#REF!</v>
      </c>
      <c r="T33" s="61" t="e">
        <f t="shared" si="5"/>
        <v>#REF!</v>
      </c>
      <c r="U33" s="61" t="e">
        <f t="shared" si="6"/>
        <v>#REF!</v>
      </c>
      <c r="V33" s="61" t="e">
        <f t="shared" si="7"/>
        <v>#REF!</v>
      </c>
      <c r="W33" s="61" t="e">
        <f t="shared" si="8"/>
        <v>#REF!</v>
      </c>
      <c r="X33" s="57" t="e">
        <f t="shared" si="9"/>
        <v>#REF!</v>
      </c>
      <c r="Y33" s="53" t="e">
        <f t="shared" si="10"/>
        <v>#REF!</v>
      </c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</row>
    <row r="34" spans="1:71" s="3" customFormat="1" ht="13.5" customHeight="1">
      <c r="A34" s="432"/>
      <c r="B34" s="434"/>
      <c r="C34" s="546" t="s">
        <v>133</v>
      </c>
      <c r="D34" s="546"/>
      <c r="E34" s="546"/>
      <c r="F34" s="546"/>
      <c r="G34" s="405"/>
      <c r="H34" s="154">
        <v>1194</v>
      </c>
      <c r="I34" s="34" t="e">
        <f>#REF!</f>
        <v>#REF!</v>
      </c>
      <c r="J34" s="178" t="e">
        <f>#REF!</f>
        <v>#REF!</v>
      </c>
      <c r="K34" s="178" t="e">
        <f>#REF!</f>
        <v>#REF!</v>
      </c>
      <c r="L34" s="178" t="e">
        <f>#REF!</f>
        <v>#REF!</v>
      </c>
      <c r="M34" s="178" t="e">
        <f>#REF!</f>
        <v>#REF!</v>
      </c>
      <c r="N34" s="13" t="e">
        <f>#REF!</f>
        <v>#REF!</v>
      </c>
      <c r="O34" s="55" t="e">
        <f t="shared" si="0"/>
        <v>#REF!</v>
      </c>
      <c r="P34" s="55" t="e">
        <f t="shared" si="1"/>
        <v>#REF!</v>
      </c>
      <c r="Q34" s="55" t="e">
        <f t="shared" si="2"/>
        <v>#REF!</v>
      </c>
      <c r="R34" s="55">
        <f t="shared" si="3"/>
        <v>0</v>
      </c>
      <c r="S34" s="55" t="e">
        <f t="shared" si="4"/>
        <v>#REF!</v>
      </c>
      <c r="T34" s="61" t="e">
        <f t="shared" si="5"/>
        <v>#REF!</v>
      </c>
      <c r="U34" s="61" t="e">
        <f t="shared" si="6"/>
        <v>#REF!</v>
      </c>
      <c r="V34" s="61" t="e">
        <f t="shared" si="7"/>
        <v>#REF!</v>
      </c>
      <c r="W34" s="61" t="e">
        <f t="shared" si="8"/>
        <v>#REF!</v>
      </c>
      <c r="X34" s="57" t="e">
        <f t="shared" si="9"/>
        <v>#REF!</v>
      </c>
      <c r="Y34" s="53" t="e">
        <f t="shared" si="10"/>
        <v>#REF!</v>
      </c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</row>
    <row r="35" spans="1:71" s="3" customFormat="1" ht="13.5" customHeight="1">
      <c r="A35" s="432"/>
      <c r="B35" s="434"/>
      <c r="C35" s="546" t="s">
        <v>134</v>
      </c>
      <c r="D35" s="546"/>
      <c r="E35" s="546"/>
      <c r="F35" s="546"/>
      <c r="G35" s="405"/>
      <c r="H35" s="154">
        <v>1060</v>
      </c>
      <c r="I35" s="34" t="e">
        <f>#REF!</f>
        <v>#REF!</v>
      </c>
      <c r="J35" s="178" t="e">
        <f>#REF!</f>
        <v>#REF!</v>
      </c>
      <c r="K35" s="178" t="e">
        <f>#REF!</f>
        <v>#REF!</v>
      </c>
      <c r="L35" s="178" t="e">
        <f>#REF!</f>
        <v>#REF!</v>
      </c>
      <c r="M35" s="178" t="e">
        <f>#REF!</f>
        <v>#REF!</v>
      </c>
      <c r="N35" s="13" t="e">
        <f>#REF!</f>
        <v>#REF!</v>
      </c>
      <c r="O35" s="55" t="e">
        <f t="shared" si="0"/>
        <v>#REF!</v>
      </c>
      <c r="P35" s="55" t="e">
        <f t="shared" si="1"/>
        <v>#REF!</v>
      </c>
      <c r="Q35" s="55" t="e">
        <f t="shared" si="2"/>
        <v>#REF!</v>
      </c>
      <c r="R35" s="55">
        <f t="shared" si="3"/>
        <v>0</v>
      </c>
      <c r="S35" s="55" t="e">
        <f t="shared" si="4"/>
        <v>#REF!</v>
      </c>
      <c r="T35" s="61" t="e">
        <f t="shared" si="5"/>
        <v>#REF!</v>
      </c>
      <c r="U35" s="61" t="e">
        <f t="shared" si="6"/>
        <v>#REF!</v>
      </c>
      <c r="V35" s="61" t="e">
        <f t="shared" si="7"/>
        <v>#REF!</v>
      </c>
      <c r="W35" s="61" t="e">
        <f t="shared" si="8"/>
        <v>#REF!</v>
      </c>
      <c r="X35" s="57" t="e">
        <f t="shared" si="9"/>
        <v>#REF!</v>
      </c>
      <c r="Y35" s="53" t="e">
        <f t="shared" si="10"/>
        <v>#REF!</v>
      </c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</row>
    <row r="36" spans="1:71" s="3" customFormat="1" ht="13.5" customHeight="1">
      <c r="A36" s="432"/>
      <c r="B36" s="434"/>
      <c r="C36" s="546" t="s">
        <v>135</v>
      </c>
      <c r="D36" s="546"/>
      <c r="E36" s="546"/>
      <c r="F36" s="546"/>
      <c r="G36" s="405"/>
      <c r="H36" s="154">
        <v>1134</v>
      </c>
      <c r="I36" s="34" t="e">
        <f>#REF!</f>
        <v>#REF!</v>
      </c>
      <c r="J36" s="178" t="e">
        <f>#REF!</f>
        <v>#REF!</v>
      </c>
      <c r="K36" s="178" t="e">
        <f>#REF!</f>
        <v>#REF!</v>
      </c>
      <c r="L36" s="178" t="e">
        <f>#REF!</f>
        <v>#REF!</v>
      </c>
      <c r="M36" s="178" t="e">
        <f>#REF!</f>
        <v>#REF!</v>
      </c>
      <c r="N36" s="13" t="e">
        <f>#REF!</f>
        <v>#REF!</v>
      </c>
      <c r="O36" s="55" t="e">
        <f t="shared" si="0"/>
        <v>#REF!</v>
      </c>
      <c r="P36" s="55" t="e">
        <f t="shared" si="1"/>
        <v>#REF!</v>
      </c>
      <c r="Q36" s="55" t="e">
        <f t="shared" si="2"/>
        <v>#REF!</v>
      </c>
      <c r="R36" s="55">
        <f t="shared" si="3"/>
        <v>0</v>
      </c>
      <c r="S36" s="55" t="e">
        <f t="shared" si="4"/>
        <v>#REF!</v>
      </c>
      <c r="T36" s="61" t="e">
        <f t="shared" si="5"/>
        <v>#REF!</v>
      </c>
      <c r="U36" s="61" t="e">
        <f t="shared" si="6"/>
        <v>#REF!</v>
      </c>
      <c r="V36" s="61" t="e">
        <f t="shared" si="7"/>
        <v>#REF!</v>
      </c>
      <c r="W36" s="61" t="e">
        <f t="shared" si="8"/>
        <v>#REF!</v>
      </c>
      <c r="X36" s="57" t="e">
        <f t="shared" si="9"/>
        <v>#REF!</v>
      </c>
      <c r="Y36" s="53" t="e">
        <f t="shared" si="10"/>
        <v>#REF!</v>
      </c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</row>
    <row r="37" spans="1:71" s="3" customFormat="1" ht="13.5" customHeight="1">
      <c r="A37" s="432"/>
      <c r="B37" s="434"/>
      <c r="C37" s="546" t="s">
        <v>136</v>
      </c>
      <c r="D37" s="546"/>
      <c r="E37" s="546"/>
      <c r="F37" s="546"/>
      <c r="G37" s="405"/>
      <c r="H37" s="154">
        <v>1208</v>
      </c>
      <c r="I37" s="34" t="e">
        <f>#REF!</f>
        <v>#REF!</v>
      </c>
      <c r="J37" s="178" t="e">
        <f>#REF!</f>
        <v>#REF!</v>
      </c>
      <c r="K37" s="178" t="e">
        <f>#REF!</f>
        <v>#REF!</v>
      </c>
      <c r="L37" s="178" t="e">
        <f>#REF!</f>
        <v>#REF!</v>
      </c>
      <c r="M37" s="178" t="e">
        <f>#REF!</f>
        <v>#REF!</v>
      </c>
      <c r="N37" s="13" t="e">
        <f>#REF!</f>
        <v>#REF!</v>
      </c>
      <c r="O37" s="55" t="e">
        <f t="shared" si="0"/>
        <v>#REF!</v>
      </c>
      <c r="P37" s="55" t="e">
        <f t="shared" si="1"/>
        <v>#REF!</v>
      </c>
      <c r="Q37" s="55" t="e">
        <f t="shared" si="2"/>
        <v>#REF!</v>
      </c>
      <c r="R37" s="55">
        <f t="shared" si="3"/>
        <v>0</v>
      </c>
      <c r="S37" s="55" t="e">
        <f t="shared" si="4"/>
        <v>#REF!</v>
      </c>
      <c r="T37" s="61" t="e">
        <f t="shared" si="5"/>
        <v>#REF!</v>
      </c>
      <c r="U37" s="61" t="e">
        <f t="shared" si="6"/>
        <v>#REF!</v>
      </c>
      <c r="V37" s="61" t="e">
        <f t="shared" si="7"/>
        <v>#REF!</v>
      </c>
      <c r="W37" s="61" t="e">
        <f t="shared" si="8"/>
        <v>#REF!</v>
      </c>
      <c r="X37" s="57" t="e">
        <f t="shared" si="9"/>
        <v>#REF!</v>
      </c>
      <c r="Y37" s="53" t="e">
        <f t="shared" si="10"/>
        <v>#REF!</v>
      </c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</row>
    <row r="38" spans="1:71" s="3" customFormat="1" ht="13.5" customHeight="1">
      <c r="A38" s="432"/>
      <c r="B38" s="434"/>
      <c r="C38" s="546" t="s">
        <v>137</v>
      </c>
      <c r="D38" s="546"/>
      <c r="E38" s="546"/>
      <c r="F38" s="546"/>
      <c r="G38" s="405"/>
      <c r="H38" s="154">
        <v>1282</v>
      </c>
      <c r="I38" s="34" t="e">
        <f>#REF!</f>
        <v>#REF!</v>
      </c>
      <c r="J38" s="178" t="e">
        <f>#REF!</f>
        <v>#REF!</v>
      </c>
      <c r="K38" s="178" t="e">
        <f>#REF!</f>
        <v>#REF!</v>
      </c>
      <c r="L38" s="178" t="e">
        <f>#REF!</f>
        <v>#REF!</v>
      </c>
      <c r="M38" s="178" t="e">
        <f>#REF!</f>
        <v>#REF!</v>
      </c>
      <c r="N38" s="13" t="e">
        <f>#REF!</f>
        <v>#REF!</v>
      </c>
      <c r="O38" s="55" t="e">
        <f t="shared" si="0"/>
        <v>#REF!</v>
      </c>
      <c r="P38" s="55" t="e">
        <f t="shared" si="1"/>
        <v>#REF!</v>
      </c>
      <c r="Q38" s="55" t="e">
        <f t="shared" si="2"/>
        <v>#REF!</v>
      </c>
      <c r="R38" s="55">
        <f t="shared" si="3"/>
        <v>0</v>
      </c>
      <c r="S38" s="55" t="e">
        <f t="shared" si="4"/>
        <v>#REF!</v>
      </c>
      <c r="T38" s="61" t="e">
        <f t="shared" si="5"/>
        <v>#REF!</v>
      </c>
      <c r="U38" s="61" t="e">
        <f t="shared" si="6"/>
        <v>#REF!</v>
      </c>
      <c r="V38" s="61" t="e">
        <f t="shared" si="7"/>
        <v>#REF!</v>
      </c>
      <c r="W38" s="61" t="e">
        <f t="shared" si="8"/>
        <v>#REF!</v>
      </c>
      <c r="X38" s="57" t="e">
        <f t="shared" si="9"/>
        <v>#REF!</v>
      </c>
      <c r="Y38" s="53" t="e">
        <f t="shared" si="10"/>
        <v>#REF!</v>
      </c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</row>
    <row r="39" spans="1:71" s="3" customFormat="1" ht="13.5" customHeight="1">
      <c r="A39" s="432"/>
      <c r="B39" s="434"/>
      <c r="C39" s="546" t="s">
        <v>138</v>
      </c>
      <c r="D39" s="546"/>
      <c r="E39" s="546"/>
      <c r="F39" s="546"/>
      <c r="G39" s="405"/>
      <c r="H39" s="154">
        <v>201</v>
      </c>
      <c r="I39" s="34" t="e">
        <f>#REF!</f>
        <v>#REF!</v>
      </c>
      <c r="J39" s="178" t="e">
        <f>#REF!</f>
        <v>#REF!</v>
      </c>
      <c r="K39" s="178" t="e">
        <f>#REF!</f>
        <v>#REF!</v>
      </c>
      <c r="L39" s="178" t="e">
        <f>#REF!</f>
        <v>#REF!</v>
      </c>
      <c r="M39" s="178" t="e">
        <f>#REF!</f>
        <v>#REF!</v>
      </c>
      <c r="N39" s="13" t="e">
        <f>#REF!</f>
        <v>#REF!</v>
      </c>
      <c r="O39" s="55" t="e">
        <f t="shared" si="0"/>
        <v>#REF!</v>
      </c>
      <c r="P39" s="55" t="e">
        <f t="shared" si="1"/>
        <v>#REF!</v>
      </c>
      <c r="Q39" s="55" t="e">
        <f t="shared" si="2"/>
        <v>#REF!</v>
      </c>
      <c r="R39" s="55">
        <f t="shared" si="3"/>
        <v>0</v>
      </c>
      <c r="S39" s="55" t="e">
        <f t="shared" si="4"/>
        <v>#REF!</v>
      </c>
      <c r="T39" s="61" t="e">
        <f t="shared" si="5"/>
        <v>#REF!</v>
      </c>
      <c r="U39" s="61" t="e">
        <f t="shared" si="6"/>
        <v>#REF!</v>
      </c>
      <c r="V39" s="61" t="e">
        <f t="shared" si="7"/>
        <v>#REF!</v>
      </c>
      <c r="W39" s="61" t="e">
        <f t="shared" si="8"/>
        <v>#REF!</v>
      </c>
      <c r="X39" s="57" t="e">
        <f t="shared" si="9"/>
        <v>#REF!</v>
      </c>
      <c r="Y39" s="53" t="e">
        <f t="shared" si="10"/>
        <v>#REF!</v>
      </c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</row>
    <row r="40" spans="1:71" s="3" customFormat="1" ht="13.5" customHeight="1">
      <c r="A40" s="432"/>
      <c r="B40" s="434"/>
      <c r="C40" s="546" t="s">
        <v>139</v>
      </c>
      <c r="D40" s="546"/>
      <c r="E40" s="546"/>
      <c r="F40" s="546"/>
      <c r="G40" s="405"/>
      <c r="H40" s="154">
        <v>248</v>
      </c>
      <c r="I40" s="34" t="e">
        <f>#REF!</f>
        <v>#REF!</v>
      </c>
      <c r="J40" s="178" t="e">
        <f>#REF!</f>
        <v>#REF!</v>
      </c>
      <c r="K40" s="178" t="e">
        <f>#REF!</f>
        <v>#REF!</v>
      </c>
      <c r="L40" s="178" t="e">
        <f>#REF!</f>
        <v>#REF!</v>
      </c>
      <c r="M40" s="178" t="e">
        <f>#REF!</f>
        <v>#REF!</v>
      </c>
      <c r="N40" s="13" t="e">
        <f>#REF!</f>
        <v>#REF!</v>
      </c>
      <c r="O40" s="55" t="e">
        <f t="shared" si="0"/>
        <v>#REF!</v>
      </c>
      <c r="P40" s="55" t="e">
        <f t="shared" si="1"/>
        <v>#REF!</v>
      </c>
      <c r="Q40" s="55" t="e">
        <f t="shared" si="2"/>
        <v>#REF!</v>
      </c>
      <c r="R40" s="55">
        <f t="shared" si="3"/>
        <v>0</v>
      </c>
      <c r="S40" s="55" t="e">
        <f t="shared" si="4"/>
        <v>#REF!</v>
      </c>
      <c r="T40" s="61" t="e">
        <f t="shared" si="5"/>
        <v>#REF!</v>
      </c>
      <c r="U40" s="61" t="e">
        <f t="shared" si="6"/>
        <v>#REF!</v>
      </c>
      <c r="V40" s="61" t="e">
        <f t="shared" si="7"/>
        <v>#REF!</v>
      </c>
      <c r="W40" s="61" t="e">
        <f t="shared" si="8"/>
        <v>#REF!</v>
      </c>
      <c r="X40" s="57" t="e">
        <f t="shared" si="9"/>
        <v>#REF!</v>
      </c>
      <c r="Y40" s="53" t="e">
        <f t="shared" si="10"/>
        <v>#REF!</v>
      </c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</row>
    <row r="41" spans="1:71" s="3" customFormat="1" ht="13.5" customHeight="1">
      <c r="A41" s="432"/>
      <c r="B41" s="434"/>
      <c r="C41" s="546" t="s">
        <v>140</v>
      </c>
      <c r="D41" s="546"/>
      <c r="E41" s="546"/>
      <c r="F41" s="546"/>
      <c r="G41" s="405"/>
      <c r="H41" s="154">
        <v>108</v>
      </c>
      <c r="I41" s="34" t="e">
        <f>#REF!</f>
        <v>#REF!</v>
      </c>
      <c r="J41" s="178" t="e">
        <f>#REF!</f>
        <v>#REF!</v>
      </c>
      <c r="K41" s="178" t="e">
        <f>#REF!</f>
        <v>#REF!</v>
      </c>
      <c r="L41" s="178" t="e">
        <f>#REF!</f>
        <v>#REF!</v>
      </c>
      <c r="M41" s="178" t="e">
        <f>#REF!</f>
        <v>#REF!</v>
      </c>
      <c r="N41" s="13" t="e">
        <f>#REF!</f>
        <v>#REF!</v>
      </c>
      <c r="O41" s="55" t="e">
        <f t="shared" si="0"/>
        <v>#REF!</v>
      </c>
      <c r="P41" s="55" t="e">
        <f t="shared" si="1"/>
        <v>#REF!</v>
      </c>
      <c r="Q41" s="55" t="e">
        <f t="shared" si="2"/>
        <v>#REF!</v>
      </c>
      <c r="R41" s="55">
        <f t="shared" si="3"/>
        <v>0</v>
      </c>
      <c r="S41" s="55" t="e">
        <f t="shared" si="4"/>
        <v>#REF!</v>
      </c>
      <c r="T41" s="61" t="e">
        <f t="shared" si="5"/>
        <v>#REF!</v>
      </c>
      <c r="U41" s="61" t="e">
        <f t="shared" si="6"/>
        <v>#REF!</v>
      </c>
      <c r="V41" s="61" t="e">
        <f t="shared" si="7"/>
        <v>#REF!</v>
      </c>
      <c r="W41" s="61" t="e">
        <f t="shared" si="8"/>
        <v>#REF!</v>
      </c>
      <c r="X41" s="57" t="e">
        <f t="shared" si="9"/>
        <v>#REF!</v>
      </c>
      <c r="Y41" s="53" t="e">
        <f t="shared" si="10"/>
        <v>#REF!</v>
      </c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</row>
    <row r="42" spans="1:71" s="3" customFormat="1" ht="13.5" customHeight="1">
      <c r="A42" s="432"/>
      <c r="B42" s="434"/>
      <c r="C42" s="546" t="s">
        <v>52</v>
      </c>
      <c r="D42" s="546"/>
      <c r="E42" s="546"/>
      <c r="F42" s="546"/>
      <c r="G42" s="405"/>
      <c r="H42" s="12">
        <v>200</v>
      </c>
      <c r="I42" s="34" t="e">
        <f>#REF!</f>
        <v>#REF!</v>
      </c>
      <c r="J42" s="178" t="e">
        <f>#REF!</f>
        <v>#REF!</v>
      </c>
      <c r="K42" s="178" t="e">
        <f>#REF!</f>
        <v>#REF!</v>
      </c>
      <c r="L42" s="178" t="e">
        <f>#REF!</f>
        <v>#REF!</v>
      </c>
      <c r="M42" s="178" t="e">
        <f>#REF!</f>
        <v>#REF!</v>
      </c>
      <c r="N42" s="13" t="e">
        <f>#REF!</f>
        <v>#REF!</v>
      </c>
      <c r="O42" s="55" t="e">
        <f t="shared" si="0"/>
        <v>#REF!</v>
      </c>
      <c r="P42" s="55" t="e">
        <f t="shared" si="1"/>
        <v>#REF!</v>
      </c>
      <c r="Q42" s="55" t="e">
        <f t="shared" si="2"/>
        <v>#REF!</v>
      </c>
      <c r="R42" s="55">
        <f t="shared" si="3"/>
        <v>0</v>
      </c>
      <c r="S42" s="55" t="e">
        <f t="shared" si="4"/>
        <v>#REF!</v>
      </c>
      <c r="T42" s="61" t="e">
        <f t="shared" si="5"/>
        <v>#REF!</v>
      </c>
      <c r="U42" s="61" t="e">
        <f t="shared" si="6"/>
        <v>#REF!</v>
      </c>
      <c r="V42" s="61" t="e">
        <f t="shared" si="7"/>
        <v>#REF!</v>
      </c>
      <c r="W42" s="61" t="e">
        <f t="shared" si="8"/>
        <v>#REF!</v>
      </c>
      <c r="X42" s="57" t="e">
        <f t="shared" si="9"/>
        <v>#REF!</v>
      </c>
      <c r="Y42" s="53" t="e">
        <f t="shared" si="10"/>
        <v>#REF!</v>
      </c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</row>
    <row r="43" spans="1:71" s="165" customFormat="1" ht="13.5" customHeight="1">
      <c r="A43" s="432"/>
      <c r="B43" s="434"/>
      <c r="C43" s="670" t="s">
        <v>99</v>
      </c>
      <c r="D43" s="671"/>
      <c r="E43" s="671"/>
      <c r="F43" s="671"/>
      <c r="G43" s="672"/>
      <c r="H43" s="156"/>
      <c r="I43" s="157"/>
      <c r="J43" s="158"/>
      <c r="K43" s="158"/>
      <c r="L43" s="159"/>
      <c r="M43" s="160"/>
      <c r="N43" s="161"/>
      <c r="O43" s="162" t="e">
        <f>SUM(O6:O42)</f>
        <v>#REF!</v>
      </c>
      <c r="P43" s="162"/>
      <c r="Q43" s="162"/>
      <c r="R43" s="162">
        <f>SUM(R6:R42)</f>
        <v>0</v>
      </c>
      <c r="S43" s="162"/>
      <c r="T43" s="162"/>
      <c r="U43" s="162" t="e">
        <f>SUM(U6:U42)</f>
        <v>#REF!</v>
      </c>
      <c r="V43" s="179"/>
      <c r="W43" s="179"/>
      <c r="X43" s="163" t="e">
        <f>SUM(X6:X42)</f>
        <v>#REF!</v>
      </c>
      <c r="Y43" s="164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</row>
    <row r="44" spans="1:71" s="165" customFormat="1" ht="13.5" customHeight="1">
      <c r="A44" s="432"/>
      <c r="B44" s="434"/>
      <c r="C44" s="670" t="s">
        <v>97</v>
      </c>
      <c r="D44" s="671"/>
      <c r="E44" s="671"/>
      <c r="F44" s="671"/>
      <c r="G44" s="672"/>
      <c r="H44" s="167">
        <v>8.5999999999999993E-2</v>
      </c>
      <c r="I44" s="168" t="e">
        <f>#REF!</f>
        <v>#REF!</v>
      </c>
      <c r="J44" s="168"/>
      <c r="K44" s="169"/>
      <c r="L44" s="161"/>
      <c r="M44" s="160"/>
      <c r="N44" s="161"/>
      <c r="O44" s="162" t="e">
        <f>SUM(O43*H44*I44)</f>
        <v>#REF!</v>
      </c>
      <c r="P44" s="162"/>
      <c r="Q44" s="162"/>
      <c r="R44" s="162" t="e">
        <f>SUM(R43*H44*I44)</f>
        <v>#REF!</v>
      </c>
      <c r="S44" s="162"/>
      <c r="T44" s="162"/>
      <c r="U44" s="162" t="e">
        <f>SUM(U43*H44*I44)</f>
        <v>#REF!</v>
      </c>
      <c r="V44" s="179"/>
      <c r="W44" s="179"/>
      <c r="X44" s="170" t="e">
        <f>SUM(O44:U44)</f>
        <v>#REF!</v>
      </c>
      <c r="Y44" s="164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</row>
    <row r="45" spans="1:71" s="165" customFormat="1" ht="13.5" customHeight="1">
      <c r="A45" s="432"/>
      <c r="B45" s="679"/>
      <c r="C45" s="673" t="s">
        <v>54</v>
      </c>
      <c r="D45" s="674"/>
      <c r="E45" s="674"/>
      <c r="F45" s="674"/>
      <c r="G45" s="675"/>
      <c r="H45" s="676"/>
      <c r="I45" s="676"/>
      <c r="J45" s="676"/>
      <c r="K45" s="676"/>
      <c r="L45" s="676"/>
      <c r="M45" s="676"/>
      <c r="N45" s="677"/>
      <c r="O45" s="162" t="e">
        <f>SUM(O43+O44)</f>
        <v>#REF!</v>
      </c>
      <c r="P45" s="162"/>
      <c r="Q45" s="162"/>
      <c r="R45" s="162" t="e">
        <f t="shared" ref="R45" si="11">SUM(R43+R44)</f>
        <v>#REF!</v>
      </c>
      <c r="S45" s="162"/>
      <c r="T45" s="162"/>
      <c r="U45" s="162" t="e">
        <f>SUM(U43+U44)</f>
        <v>#REF!</v>
      </c>
      <c r="V45" s="179"/>
      <c r="W45" s="179"/>
      <c r="X45" s="163" t="e">
        <f>SUM(X43+X44)</f>
        <v>#REF!</v>
      </c>
      <c r="Y45" s="164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</row>
    <row r="46" spans="1:71" s="3" customFormat="1" ht="13.5" customHeight="1">
      <c r="A46" s="432"/>
      <c r="B46" s="678" t="s">
        <v>60</v>
      </c>
      <c r="C46" s="546" t="s">
        <v>55</v>
      </c>
      <c r="D46" s="546"/>
      <c r="E46" s="546"/>
      <c r="F46" s="546"/>
      <c r="G46" s="405"/>
      <c r="H46" s="27">
        <v>1168</v>
      </c>
      <c r="I46" s="34" t="e">
        <f>#REF!</f>
        <v>#REF!</v>
      </c>
      <c r="J46" s="178" t="e">
        <f>#REF!</f>
        <v>#REF!</v>
      </c>
      <c r="K46" s="178" t="e">
        <f>#REF!</f>
        <v>#REF!</v>
      </c>
      <c r="L46" s="178" t="e">
        <f>#REF!</f>
        <v>#REF!</v>
      </c>
      <c r="M46" s="178" t="e">
        <f>#REF!</f>
        <v>#REF!</v>
      </c>
      <c r="N46" s="13" t="e">
        <f>#REF!</f>
        <v>#REF!</v>
      </c>
      <c r="O46" s="55" t="e">
        <f t="shared" ref="O46" si="12">INT(V46*0.9)</f>
        <v>#REF!</v>
      </c>
      <c r="P46" s="55" t="e">
        <f t="shared" ref="P46" si="13">INT(W46*0.8)</f>
        <v>#REF!</v>
      </c>
      <c r="Q46" s="55" t="e">
        <f t="shared" ref="Q46" si="14">SUM(O46:P46)</f>
        <v>#REF!</v>
      </c>
      <c r="R46" s="55">
        <f t="shared" ref="R46" si="15">IFERROR(INT(Y46/J46*M46),0)</f>
        <v>0</v>
      </c>
      <c r="S46" s="55" t="e">
        <f t="shared" ref="S46" si="16">SUM(Y46-R46)</f>
        <v>#REF!</v>
      </c>
      <c r="T46" s="61" t="e">
        <f t="shared" ref="T46" si="17">SUM(W46-P46)</f>
        <v>#REF!</v>
      </c>
      <c r="U46" s="61" t="e">
        <f t="shared" ref="U46" si="18">SUM(S46:T46)</f>
        <v>#REF!</v>
      </c>
      <c r="V46" s="61" t="e">
        <f>INT($F$4*H46*I46*J46*N46)</f>
        <v>#REF!</v>
      </c>
      <c r="W46" s="61" t="e">
        <f t="shared" ref="W46" si="19">INT($F$4*H46*I46*K46*N46)</f>
        <v>#REF!</v>
      </c>
      <c r="X46" s="57" t="e">
        <f>SUM(V46:W46)</f>
        <v>#REF!</v>
      </c>
      <c r="Y46" s="53" t="e">
        <f t="shared" ref="Y46" si="20">SUM(V46-O46)</f>
        <v>#REF!</v>
      </c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</row>
    <row r="47" spans="1:71" s="3" customFormat="1" ht="13.5" customHeight="1">
      <c r="A47" s="432"/>
      <c r="B47" s="434"/>
      <c r="C47" s="546" t="s">
        <v>56</v>
      </c>
      <c r="D47" s="546"/>
      <c r="E47" s="546"/>
      <c r="F47" s="546"/>
      <c r="G47" s="405"/>
      <c r="H47" s="154">
        <v>2335</v>
      </c>
      <c r="I47" s="34" t="e">
        <f>#REF!</f>
        <v>#REF!</v>
      </c>
      <c r="J47" s="178" t="e">
        <f>#REF!</f>
        <v>#REF!</v>
      </c>
      <c r="K47" s="178" t="e">
        <f>#REF!</f>
        <v>#REF!</v>
      </c>
      <c r="L47" s="178" t="e">
        <f>#REF!</f>
        <v>#REF!</v>
      </c>
      <c r="M47" s="178" t="e">
        <f>#REF!</f>
        <v>#REF!</v>
      </c>
      <c r="N47" s="13" t="e">
        <f>#REF!</f>
        <v>#REF!</v>
      </c>
      <c r="O47" s="55" t="e">
        <f t="shared" ref="O47:O49" si="21">INT(V47*0.9)</f>
        <v>#REF!</v>
      </c>
      <c r="P47" s="55" t="e">
        <f t="shared" ref="P47:P49" si="22">INT(W47*0.8)</f>
        <v>#REF!</v>
      </c>
      <c r="Q47" s="55" t="e">
        <f t="shared" ref="Q47:Q49" si="23">SUM(O47:P47)</f>
        <v>#REF!</v>
      </c>
      <c r="R47" s="55">
        <f t="shared" ref="R47:R49" si="24">IFERROR(INT(Y47/J47*M47),0)</f>
        <v>0</v>
      </c>
      <c r="S47" s="55" t="e">
        <f t="shared" ref="S47:S49" si="25">SUM(Y47-R47)</f>
        <v>#REF!</v>
      </c>
      <c r="T47" s="61" t="e">
        <f t="shared" ref="T47:T49" si="26">SUM(W47-P47)</f>
        <v>#REF!</v>
      </c>
      <c r="U47" s="61" t="e">
        <f t="shared" ref="U47:U49" si="27">SUM(S47:T47)</f>
        <v>#REF!</v>
      </c>
      <c r="V47" s="61" t="e">
        <f t="shared" ref="V47:V49" si="28">INT($F$4*H47*I47*J47*N47)</f>
        <v>#REF!</v>
      </c>
      <c r="W47" s="61" t="e">
        <f t="shared" ref="W47:W49" si="29">INT($F$4*H47*I47*K47*N47)</f>
        <v>#REF!</v>
      </c>
      <c r="X47" s="57" t="e">
        <f t="shared" ref="X47:X49" si="30">SUM(V47:W47)</f>
        <v>#REF!</v>
      </c>
      <c r="Y47" s="53" t="e">
        <f t="shared" ref="Y47:Y49" si="31">SUM(V47-O47)</f>
        <v>#REF!</v>
      </c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</row>
    <row r="48" spans="1:71" s="3" customFormat="1" ht="13.5" customHeight="1">
      <c r="A48" s="432"/>
      <c r="B48" s="434"/>
      <c r="C48" s="546" t="s">
        <v>57</v>
      </c>
      <c r="D48" s="546"/>
      <c r="E48" s="546"/>
      <c r="F48" s="546"/>
      <c r="G48" s="405"/>
      <c r="H48" s="154">
        <v>3704</v>
      </c>
      <c r="I48" s="34" t="e">
        <f>#REF!</f>
        <v>#REF!</v>
      </c>
      <c r="J48" s="178" t="e">
        <f>#REF!</f>
        <v>#REF!</v>
      </c>
      <c r="K48" s="178" t="e">
        <f>#REF!</f>
        <v>#REF!</v>
      </c>
      <c r="L48" s="178" t="e">
        <f>#REF!</f>
        <v>#REF!</v>
      </c>
      <c r="M48" s="178" t="e">
        <f>#REF!</f>
        <v>#REF!</v>
      </c>
      <c r="N48" s="13" t="e">
        <f>#REF!</f>
        <v>#REF!</v>
      </c>
      <c r="O48" s="55" t="e">
        <f t="shared" si="21"/>
        <v>#REF!</v>
      </c>
      <c r="P48" s="55" t="e">
        <f t="shared" si="22"/>
        <v>#REF!</v>
      </c>
      <c r="Q48" s="55" t="e">
        <f t="shared" si="23"/>
        <v>#REF!</v>
      </c>
      <c r="R48" s="55">
        <f t="shared" si="24"/>
        <v>0</v>
      </c>
      <c r="S48" s="55" t="e">
        <f t="shared" si="25"/>
        <v>#REF!</v>
      </c>
      <c r="T48" s="61" t="e">
        <f t="shared" si="26"/>
        <v>#REF!</v>
      </c>
      <c r="U48" s="61" t="e">
        <f t="shared" si="27"/>
        <v>#REF!</v>
      </c>
      <c r="V48" s="61" t="e">
        <f t="shared" si="28"/>
        <v>#REF!</v>
      </c>
      <c r="W48" s="61" t="e">
        <f t="shared" si="29"/>
        <v>#REF!</v>
      </c>
      <c r="X48" s="57" t="e">
        <f t="shared" si="30"/>
        <v>#REF!</v>
      </c>
      <c r="Y48" s="53" t="e">
        <f t="shared" si="31"/>
        <v>#REF!</v>
      </c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</row>
    <row r="49" spans="1:71" s="3" customFormat="1" ht="13.5" customHeight="1">
      <c r="A49" s="432"/>
      <c r="B49" s="434"/>
      <c r="C49" s="680" t="s">
        <v>58</v>
      </c>
      <c r="D49" s="680"/>
      <c r="E49" s="680"/>
      <c r="F49" s="680"/>
      <c r="G49" s="414"/>
      <c r="H49" s="27">
        <v>200</v>
      </c>
      <c r="I49" s="34" t="e">
        <f>#REF!</f>
        <v>#REF!</v>
      </c>
      <c r="J49" s="178" t="e">
        <f>#REF!</f>
        <v>#REF!</v>
      </c>
      <c r="K49" s="178" t="e">
        <f>#REF!</f>
        <v>#REF!</v>
      </c>
      <c r="L49" s="178" t="e">
        <f>#REF!</f>
        <v>#REF!</v>
      </c>
      <c r="M49" s="178" t="e">
        <f>#REF!</f>
        <v>#REF!</v>
      </c>
      <c r="N49" s="13" t="e">
        <f>#REF!</f>
        <v>#REF!</v>
      </c>
      <c r="O49" s="55" t="e">
        <f t="shared" si="21"/>
        <v>#REF!</v>
      </c>
      <c r="P49" s="55" t="e">
        <f t="shared" si="22"/>
        <v>#REF!</v>
      </c>
      <c r="Q49" s="55" t="e">
        <f t="shared" si="23"/>
        <v>#REF!</v>
      </c>
      <c r="R49" s="55">
        <f t="shared" si="24"/>
        <v>0</v>
      </c>
      <c r="S49" s="55" t="e">
        <f t="shared" si="25"/>
        <v>#REF!</v>
      </c>
      <c r="T49" s="61" t="e">
        <f t="shared" si="26"/>
        <v>#REF!</v>
      </c>
      <c r="U49" s="61" t="e">
        <f t="shared" si="27"/>
        <v>#REF!</v>
      </c>
      <c r="V49" s="61" t="e">
        <f t="shared" si="28"/>
        <v>#REF!</v>
      </c>
      <c r="W49" s="61" t="e">
        <f t="shared" si="29"/>
        <v>#REF!</v>
      </c>
      <c r="X49" s="57" t="e">
        <f t="shared" si="30"/>
        <v>#REF!</v>
      </c>
      <c r="Y49" s="53" t="e">
        <f t="shared" si="31"/>
        <v>#REF!</v>
      </c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</row>
    <row r="50" spans="1:71" s="165" customFormat="1" ht="13.5" customHeight="1">
      <c r="A50" s="432"/>
      <c r="B50" s="434"/>
      <c r="C50" s="670" t="s">
        <v>100</v>
      </c>
      <c r="D50" s="671"/>
      <c r="E50" s="671"/>
      <c r="F50" s="671"/>
      <c r="G50" s="672"/>
      <c r="H50" s="171"/>
      <c r="I50" s="172"/>
      <c r="J50" s="168"/>
      <c r="K50" s="168"/>
      <c r="L50" s="161"/>
      <c r="M50" s="161"/>
      <c r="N50" s="161"/>
      <c r="O50" s="161" t="e">
        <f>SUM(O46:O49)</f>
        <v>#REF!</v>
      </c>
      <c r="P50" s="161"/>
      <c r="Q50" s="161"/>
      <c r="R50" s="161">
        <f>SUM(R46:R49)</f>
        <v>0</v>
      </c>
      <c r="S50" s="161"/>
      <c r="T50" s="161"/>
      <c r="U50" s="161" t="e">
        <f>SUM(U46:U49)</f>
        <v>#REF!</v>
      </c>
      <c r="V50" s="180"/>
      <c r="W50" s="180"/>
      <c r="X50" s="163" t="e">
        <f>SUM(X46:X49)</f>
        <v>#REF!</v>
      </c>
      <c r="Y50" s="164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</row>
    <row r="51" spans="1:71" s="165" customFormat="1" ht="13.5" customHeight="1">
      <c r="A51" s="432"/>
      <c r="B51" s="434"/>
      <c r="C51" s="670" t="s">
        <v>97</v>
      </c>
      <c r="D51" s="671"/>
      <c r="E51" s="671"/>
      <c r="F51" s="671"/>
      <c r="G51" s="672"/>
      <c r="H51" s="173">
        <v>8.5999999999999993E-2</v>
      </c>
      <c r="I51" s="174" t="e">
        <f>#REF!</f>
        <v>#REF!</v>
      </c>
      <c r="J51" s="168"/>
      <c r="K51" s="168"/>
      <c r="L51" s="161"/>
      <c r="M51" s="161"/>
      <c r="N51" s="162"/>
      <c r="O51" s="161" t="e">
        <f>SUM(O50*H51*I51)</f>
        <v>#REF!</v>
      </c>
      <c r="P51" s="162"/>
      <c r="Q51" s="162"/>
      <c r="R51" s="162" t="e">
        <f>SUM(R50*H51*I51)</f>
        <v>#REF!</v>
      </c>
      <c r="S51" s="162"/>
      <c r="T51" s="162"/>
      <c r="U51" s="162" t="e">
        <f>SUM(U50*H51*I51)</f>
        <v>#REF!</v>
      </c>
      <c r="V51" s="179"/>
      <c r="W51" s="179"/>
      <c r="X51" s="170" t="e">
        <f>SUM(O51:U51)</f>
        <v>#REF!</v>
      </c>
      <c r="Y51" s="164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</row>
    <row r="52" spans="1:71" s="165" customFormat="1" ht="13.5" customHeight="1">
      <c r="A52" s="432"/>
      <c r="B52" s="679"/>
      <c r="C52" s="674" t="s">
        <v>59</v>
      </c>
      <c r="D52" s="674"/>
      <c r="E52" s="674"/>
      <c r="F52" s="674"/>
      <c r="G52" s="675"/>
      <c r="H52" s="681"/>
      <c r="I52" s="681"/>
      <c r="J52" s="681"/>
      <c r="K52" s="681"/>
      <c r="L52" s="681"/>
      <c r="M52" s="681"/>
      <c r="N52" s="682"/>
      <c r="O52" s="162" t="e">
        <f>SUM(O50+O51)</f>
        <v>#REF!</v>
      </c>
      <c r="P52" s="162"/>
      <c r="Q52" s="162"/>
      <c r="R52" s="162" t="e">
        <f>SUM(R50+R51)</f>
        <v>#REF!</v>
      </c>
      <c r="S52" s="162"/>
      <c r="T52" s="162"/>
      <c r="U52" s="162" t="e">
        <f t="shared" ref="U52:X52" si="32">SUM(U50+U51)</f>
        <v>#REF!</v>
      </c>
      <c r="V52" s="179"/>
      <c r="W52" s="179"/>
      <c r="X52" s="163" t="e">
        <f t="shared" si="32"/>
        <v>#REF!</v>
      </c>
      <c r="Y52" s="164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</row>
    <row r="53" spans="1:71" s="164" customFormat="1" ht="13.5" customHeight="1" thickBot="1">
      <c r="A53" s="683"/>
      <c r="B53" s="669" t="s">
        <v>95</v>
      </c>
      <c r="C53" s="567"/>
      <c r="D53" s="567"/>
      <c r="E53" s="567"/>
      <c r="F53" s="567"/>
      <c r="G53" s="567"/>
      <c r="H53" s="567"/>
      <c r="I53" s="567"/>
      <c r="J53" s="567"/>
      <c r="K53" s="567"/>
      <c r="L53" s="567"/>
      <c r="M53" s="567"/>
      <c r="N53" s="568"/>
      <c r="O53" s="175" t="e">
        <f>SUM(O45+O52)</f>
        <v>#REF!</v>
      </c>
      <c r="P53" s="175"/>
      <c r="Q53" s="175"/>
      <c r="R53" s="175" t="e">
        <f t="shared" ref="R53:X53" si="33">SUM(R45+R52)</f>
        <v>#REF!</v>
      </c>
      <c r="S53" s="175"/>
      <c r="T53" s="175"/>
      <c r="U53" s="175" t="e">
        <f t="shared" si="33"/>
        <v>#REF!</v>
      </c>
      <c r="V53" s="175"/>
      <c r="W53" s="175"/>
      <c r="X53" s="176" t="e">
        <f t="shared" si="33"/>
        <v>#REF!</v>
      </c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</row>
    <row r="54" spans="1:71" s="6" customFormat="1" ht="13.5" customHeight="1">
      <c r="A54" s="2"/>
      <c r="B54" s="2"/>
      <c r="I54" s="22"/>
      <c r="J54" s="40"/>
      <c r="K54" s="40"/>
      <c r="N54" s="21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</row>
    <row r="55" spans="1:71" s="6" customFormat="1" ht="13.5" customHeight="1">
      <c r="A55" s="2"/>
      <c r="B55" s="2"/>
      <c r="C55" s="3"/>
      <c r="D55" s="3"/>
      <c r="E55" s="3"/>
      <c r="F55" s="3"/>
      <c r="G55" s="3"/>
      <c r="H55" s="3"/>
      <c r="I55" s="4"/>
      <c r="J55" s="39"/>
      <c r="K55" s="39"/>
      <c r="L55" s="3"/>
      <c r="M55" s="3"/>
      <c r="N55" s="5"/>
      <c r="O55" s="3"/>
      <c r="P55" s="3"/>
      <c r="Q55" s="3"/>
      <c r="R55" s="3"/>
      <c r="S55" s="3"/>
      <c r="T55" s="3"/>
      <c r="U55" s="3"/>
      <c r="V55" s="3"/>
      <c r="W55" s="3"/>
      <c r="X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</row>
    <row r="56" spans="1:71" s="6" customFormat="1" ht="13.5" customHeight="1">
      <c r="A56" s="2"/>
      <c r="B56" s="2"/>
      <c r="C56" s="3"/>
      <c r="D56" s="3"/>
      <c r="E56" s="3"/>
      <c r="F56" s="3"/>
      <c r="G56" s="3"/>
      <c r="H56" s="3"/>
      <c r="I56" s="4"/>
      <c r="J56" s="39"/>
      <c r="K56" s="39"/>
      <c r="L56" s="3"/>
      <c r="M56" s="3"/>
      <c r="N56" s="5"/>
      <c r="O56" s="3"/>
      <c r="P56" s="3"/>
      <c r="Q56" s="3"/>
      <c r="R56" s="3"/>
      <c r="S56" s="3"/>
      <c r="T56" s="3"/>
      <c r="U56" s="3"/>
      <c r="V56" s="3"/>
      <c r="W56" s="3"/>
      <c r="X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</row>
    <row r="57" spans="1:71" s="6" customFormat="1" ht="13.5" customHeight="1">
      <c r="A57" s="2"/>
      <c r="B57" s="2"/>
      <c r="C57" s="3"/>
      <c r="D57" s="3"/>
      <c r="E57" s="3"/>
      <c r="F57" s="3"/>
      <c r="G57" s="3"/>
      <c r="H57" s="3"/>
      <c r="I57" s="4"/>
      <c r="J57" s="39"/>
      <c r="K57" s="39"/>
      <c r="L57" s="3"/>
      <c r="M57" s="3"/>
      <c r="N57" s="5"/>
      <c r="O57" s="3"/>
      <c r="P57" s="3"/>
      <c r="Q57" s="3"/>
      <c r="R57" s="3"/>
      <c r="S57" s="3"/>
      <c r="T57" s="3"/>
      <c r="U57" s="3"/>
      <c r="V57" s="3"/>
      <c r="W57" s="3"/>
      <c r="X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</row>
    <row r="58" spans="1:71" ht="13.5" customHeight="1"/>
    <row r="59" spans="1:71" ht="13.5" customHeight="1"/>
    <row r="60" spans="1:71" ht="13.5" customHeight="1"/>
    <row r="61" spans="1:71" ht="13.5" customHeight="1"/>
    <row r="62" spans="1:71" ht="13.5" customHeight="1"/>
    <row r="63" spans="1:71" ht="13.5" customHeight="1"/>
    <row r="64" spans="1:71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2" customHeight="1"/>
    <row r="144" ht="12" customHeight="1"/>
  </sheetData>
  <sheetProtection selectLockedCells="1"/>
  <mergeCells count="63">
    <mergeCell ref="D3:E3"/>
    <mergeCell ref="H3:X3"/>
    <mergeCell ref="D4:E4"/>
    <mergeCell ref="H4:H5"/>
    <mergeCell ref="J4:J5"/>
    <mergeCell ref="K4:K5"/>
    <mergeCell ref="L4:L5"/>
    <mergeCell ref="M4:M5"/>
    <mergeCell ref="N4:N5"/>
    <mergeCell ref="C17:G17"/>
    <mergeCell ref="O4:X4"/>
    <mergeCell ref="A6:A53"/>
    <mergeCell ref="B6:B4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29:G29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41:G41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B53:N53"/>
    <mergeCell ref="C42:G42"/>
    <mergeCell ref="C43:G43"/>
    <mergeCell ref="C44:G44"/>
    <mergeCell ref="C45:G45"/>
    <mergeCell ref="H45:N45"/>
    <mergeCell ref="B46:B52"/>
    <mergeCell ref="C46:G46"/>
    <mergeCell ref="C47:G47"/>
    <mergeCell ref="C48:G48"/>
    <mergeCell ref="C49:G49"/>
    <mergeCell ref="C50:G50"/>
    <mergeCell ref="C51:G51"/>
    <mergeCell ref="C52:G52"/>
    <mergeCell ref="H52:N52"/>
  </mergeCells>
  <phoneticPr fontId="14"/>
  <dataValidations count="1">
    <dataValidation type="whole" showInputMessage="1" showErrorMessage="1" sqref="I43:K43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5"/>
  <sheetViews>
    <sheetView zoomScale="80" zoomScaleNormal="80" workbookViewId="0">
      <selection activeCell="H52" sqref="H52:N52"/>
    </sheetView>
  </sheetViews>
  <sheetFormatPr defaultRowHeight="13.5"/>
  <cols>
    <col min="1" max="2" width="3.125" style="50" customWidth="1"/>
    <col min="3" max="4" width="3.125" style="9" customWidth="1"/>
    <col min="5" max="5" width="5.875" style="9" customWidth="1"/>
    <col min="6" max="7" width="9" style="9" customWidth="1"/>
    <col min="8" max="8" width="6.25" style="9" customWidth="1"/>
    <col min="9" max="9" width="3.125" style="4" customWidth="1"/>
    <col min="10" max="11" width="6.25" style="39" customWidth="1"/>
    <col min="12" max="13" width="6.25" style="9" customWidth="1"/>
    <col min="14" max="14" width="6.25" style="51" customWidth="1"/>
    <col min="15" max="17" width="11.875" style="9" customWidth="1"/>
    <col min="18" max="23" width="10.625" style="9" customWidth="1"/>
    <col min="24" max="24" width="11.875" style="9" customWidth="1"/>
    <col min="25" max="46" width="9" style="53"/>
    <col min="47" max="49" width="9" style="9"/>
    <col min="50" max="74" width="9" style="8"/>
    <col min="75" max="16384" width="9" style="50"/>
  </cols>
  <sheetData>
    <row r="1" spans="1:74">
      <c r="A1" s="49" t="s">
        <v>165</v>
      </c>
    </row>
    <row r="2" spans="1:74" ht="14.25" thickBot="1"/>
    <row r="3" spans="1:74" s="9" customFormat="1" ht="13.5" customHeight="1">
      <c r="A3" s="50"/>
      <c r="B3" s="50"/>
      <c r="D3" s="398" t="s">
        <v>11</v>
      </c>
      <c r="E3" s="399"/>
      <c r="F3" s="127" t="e">
        <f>介老福!#REF!</f>
        <v>#REF!</v>
      </c>
      <c r="H3" s="400" t="s">
        <v>13</v>
      </c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2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s="9" customFormat="1" ht="13.5" customHeight="1">
      <c r="A4" s="50"/>
      <c r="B4" s="50"/>
      <c r="D4" s="398" t="s">
        <v>149</v>
      </c>
      <c r="E4" s="399"/>
      <c r="F4" s="126">
        <f>介老福!F2</f>
        <v>10.54</v>
      </c>
      <c r="H4" s="407" t="s">
        <v>7</v>
      </c>
      <c r="I4" s="408"/>
      <c r="J4" s="41" t="s">
        <v>167</v>
      </c>
      <c r="K4" s="41" t="s">
        <v>168</v>
      </c>
      <c r="L4" s="10" t="s">
        <v>61</v>
      </c>
      <c r="M4" s="48" t="s">
        <v>62</v>
      </c>
      <c r="N4" s="410" t="s">
        <v>22</v>
      </c>
      <c r="O4" s="412" t="s">
        <v>23</v>
      </c>
      <c r="P4" s="412"/>
      <c r="Q4" s="412"/>
      <c r="R4" s="412"/>
      <c r="S4" s="412"/>
      <c r="T4" s="398"/>
      <c r="U4" s="398"/>
      <c r="V4" s="398"/>
      <c r="W4" s="398"/>
      <c r="X4" s="41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</row>
    <row r="5" spans="1:74" s="9" customFormat="1" ht="13.5" customHeight="1" thickBot="1">
      <c r="A5" s="50"/>
      <c r="B5" s="50"/>
      <c r="E5" s="11"/>
      <c r="F5" s="11"/>
      <c r="G5" s="11"/>
      <c r="H5" s="407"/>
      <c r="I5" s="409"/>
      <c r="J5" s="77" t="e">
        <f>介老福!#REF!</f>
        <v>#REF!</v>
      </c>
      <c r="K5" s="77" t="e">
        <f>介老福!#REF!</f>
        <v>#REF!</v>
      </c>
      <c r="L5" s="77" t="e">
        <f>介老福!#REF!</f>
        <v>#REF!</v>
      </c>
      <c r="M5" s="77" t="e">
        <f>介老福!#REF!</f>
        <v>#REF!</v>
      </c>
      <c r="N5" s="411"/>
      <c r="O5" s="10" t="s">
        <v>173</v>
      </c>
      <c r="P5" s="10" t="s">
        <v>174</v>
      </c>
      <c r="Q5" s="10" t="s">
        <v>14</v>
      </c>
      <c r="R5" s="10" t="s">
        <v>63</v>
      </c>
      <c r="S5" s="10" t="s">
        <v>175</v>
      </c>
      <c r="T5" s="10" t="s">
        <v>176</v>
      </c>
      <c r="U5" s="10" t="s">
        <v>15</v>
      </c>
      <c r="V5" s="68" t="s">
        <v>177</v>
      </c>
      <c r="W5" s="10" t="s">
        <v>178</v>
      </c>
      <c r="X5" s="70" t="s">
        <v>16</v>
      </c>
      <c r="Y5" s="53" t="s">
        <v>179</v>
      </c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s="9" customFormat="1" ht="13.5" customHeight="1">
      <c r="A6" s="445" t="s">
        <v>67</v>
      </c>
      <c r="B6" s="447" t="s">
        <v>28</v>
      </c>
      <c r="C6" s="449" t="s">
        <v>0</v>
      </c>
      <c r="D6" s="449"/>
      <c r="E6" s="450"/>
      <c r="F6" s="450"/>
      <c r="G6" s="450"/>
      <c r="H6" s="54">
        <v>547</v>
      </c>
      <c r="I6" s="23" t="e">
        <f>介老福!#REF!</f>
        <v>#REF!</v>
      </c>
      <c r="J6" s="78" t="e">
        <f>介老福!#REF!</f>
        <v>#REF!</v>
      </c>
      <c r="K6" s="78" t="e">
        <f>介老福!#REF!</f>
        <v>#REF!</v>
      </c>
      <c r="L6" s="78" t="e">
        <f>介老福!#REF!</f>
        <v>#REF!</v>
      </c>
      <c r="M6" s="78" t="e">
        <f>介老福!#REF!</f>
        <v>#REF!</v>
      </c>
      <c r="N6" s="56" t="e">
        <f>介老福!#REF!</f>
        <v>#REF!</v>
      </c>
      <c r="O6" s="55" t="e">
        <f>INT(V6*0.9)</f>
        <v>#REF!</v>
      </c>
      <c r="P6" s="55" t="e">
        <f>INT(W6*0.8)</f>
        <v>#REF!</v>
      </c>
      <c r="Q6" s="55" t="e">
        <f>SUM(O6:P6)</f>
        <v>#REF!</v>
      </c>
      <c r="R6" s="55">
        <f>IFERROR(INT(Y6/J6*M6),0)</f>
        <v>0</v>
      </c>
      <c r="S6" s="55" t="e">
        <f>SUM(Y6-R6)</f>
        <v>#REF!</v>
      </c>
      <c r="T6" s="61" t="e">
        <f>SUM(W6-P6)</f>
        <v>#REF!</v>
      </c>
      <c r="U6" s="61" t="e">
        <f>SUM(S6:T6)</f>
        <v>#REF!</v>
      </c>
      <c r="V6" s="61" t="e">
        <f>INT($F$4*H6*I6*J6*N6)</f>
        <v>#REF!</v>
      </c>
      <c r="W6" s="61" t="e">
        <f>INT($F$4*H6*I6*K6*N6)</f>
        <v>#REF!</v>
      </c>
      <c r="X6" s="57" t="e">
        <f>SUM(V6:W6)</f>
        <v>#REF!</v>
      </c>
      <c r="Y6" s="53" t="e">
        <f>SUM(V6-O6)</f>
        <v>#REF!</v>
      </c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s="9" customFormat="1" ht="13.5" customHeight="1">
      <c r="A7" s="432"/>
      <c r="B7" s="448"/>
      <c r="C7" s="405" t="s">
        <v>1</v>
      </c>
      <c r="D7" s="405"/>
      <c r="E7" s="406"/>
      <c r="F7" s="406"/>
      <c r="G7" s="406"/>
      <c r="H7" s="58">
        <v>614</v>
      </c>
      <c r="I7" s="19" t="e">
        <f>介老福!#REF!</f>
        <v>#REF!</v>
      </c>
      <c r="J7" s="78" t="e">
        <f>介老福!#REF!</f>
        <v>#REF!</v>
      </c>
      <c r="K7" s="78" t="e">
        <f>介老福!#REF!</f>
        <v>#REF!</v>
      </c>
      <c r="L7" s="78" t="e">
        <f>介老福!#REF!</f>
        <v>#REF!</v>
      </c>
      <c r="M7" s="78" t="e">
        <f>介老福!#REF!</f>
        <v>#REF!</v>
      </c>
      <c r="N7" s="56" t="e">
        <f>介老福!#REF!</f>
        <v>#REF!</v>
      </c>
      <c r="O7" s="55" t="e">
        <f t="shared" ref="O7:O25" si="0">INT(V7*0.9)</f>
        <v>#REF!</v>
      </c>
      <c r="P7" s="55" t="e">
        <f t="shared" ref="P7:P25" si="1">INT(W7*0.8)</f>
        <v>#REF!</v>
      </c>
      <c r="Q7" s="55" t="e">
        <f t="shared" ref="Q7:Q25" si="2">SUM(O7:P7)</f>
        <v>#REF!</v>
      </c>
      <c r="R7" s="55">
        <f t="shared" ref="R7:R25" si="3">IFERROR(INT(Y7/J7*M7),0)</f>
        <v>0</v>
      </c>
      <c r="S7" s="55" t="e">
        <f>SUM(Y7-R7)</f>
        <v>#REF!</v>
      </c>
      <c r="T7" s="61" t="e">
        <f t="shared" ref="T7:T25" si="4">SUM(W7-P7)</f>
        <v>#REF!</v>
      </c>
      <c r="U7" s="61" t="e">
        <f t="shared" ref="U7:U25" si="5">SUM(S7:T7)</f>
        <v>#REF!</v>
      </c>
      <c r="V7" s="61" t="e">
        <f t="shared" ref="V7:V24" si="6">INT($F$4*H7*I7*J7*N7)</f>
        <v>#REF!</v>
      </c>
      <c r="W7" s="61" t="e">
        <f t="shared" ref="W7:W22" si="7">INT($F$4*H7*I7*K7*N7)</f>
        <v>#REF!</v>
      </c>
      <c r="X7" s="57" t="e">
        <f>SUM(V7:W7)</f>
        <v>#REF!</v>
      </c>
      <c r="Y7" s="53" t="e">
        <f t="shared" ref="Y7:Y25" si="8">SUM(V7-O7)</f>
        <v>#REF!</v>
      </c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74" s="52" customFormat="1" ht="13.5" customHeight="1">
      <c r="A8" s="432"/>
      <c r="B8" s="448"/>
      <c r="C8" s="405" t="s">
        <v>2</v>
      </c>
      <c r="D8" s="405"/>
      <c r="E8" s="406"/>
      <c r="F8" s="406"/>
      <c r="G8" s="406"/>
      <c r="H8" s="58">
        <v>682</v>
      </c>
      <c r="I8" s="19" t="e">
        <f>介老福!#REF!</f>
        <v>#REF!</v>
      </c>
      <c r="J8" s="78" t="e">
        <f>介老福!#REF!</f>
        <v>#REF!</v>
      </c>
      <c r="K8" s="78" t="e">
        <f>介老福!#REF!</f>
        <v>#REF!</v>
      </c>
      <c r="L8" s="78" t="e">
        <f>介老福!#REF!</f>
        <v>#REF!</v>
      </c>
      <c r="M8" s="78" t="e">
        <f>介老福!#REF!</f>
        <v>#REF!</v>
      </c>
      <c r="N8" s="56" t="e">
        <f>介老福!#REF!</f>
        <v>#REF!</v>
      </c>
      <c r="O8" s="55" t="e">
        <f t="shared" si="0"/>
        <v>#REF!</v>
      </c>
      <c r="P8" s="55" t="e">
        <f t="shared" si="1"/>
        <v>#REF!</v>
      </c>
      <c r="Q8" s="55" t="e">
        <f t="shared" si="2"/>
        <v>#REF!</v>
      </c>
      <c r="R8" s="55">
        <f t="shared" si="3"/>
        <v>0</v>
      </c>
      <c r="S8" s="55" t="e">
        <f t="shared" ref="S8:S25" si="9">SUM(Y8-R8)</f>
        <v>#REF!</v>
      </c>
      <c r="T8" s="61" t="e">
        <f t="shared" si="4"/>
        <v>#REF!</v>
      </c>
      <c r="U8" s="61" t="e">
        <f t="shared" si="5"/>
        <v>#REF!</v>
      </c>
      <c r="V8" s="61" t="e">
        <f t="shared" si="6"/>
        <v>#REF!</v>
      </c>
      <c r="W8" s="61" t="e">
        <f t="shared" si="7"/>
        <v>#REF!</v>
      </c>
      <c r="X8" s="57" t="e">
        <f t="shared" ref="X8:X24" si="10">SUM(V8:W8)</f>
        <v>#REF!</v>
      </c>
      <c r="Y8" s="53" t="e">
        <f t="shared" si="8"/>
        <v>#REF!</v>
      </c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9"/>
      <c r="AV8" s="9"/>
      <c r="AW8" s="9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</row>
    <row r="9" spans="1:74" s="52" customFormat="1" ht="13.5" customHeight="1">
      <c r="A9" s="432"/>
      <c r="B9" s="448"/>
      <c r="C9" s="405" t="s">
        <v>3</v>
      </c>
      <c r="D9" s="405"/>
      <c r="E9" s="406"/>
      <c r="F9" s="406"/>
      <c r="G9" s="406"/>
      <c r="H9" s="58">
        <v>749</v>
      </c>
      <c r="I9" s="19" t="e">
        <f>介老福!#REF!</f>
        <v>#REF!</v>
      </c>
      <c r="J9" s="78" t="e">
        <f>介老福!#REF!</f>
        <v>#REF!</v>
      </c>
      <c r="K9" s="78" t="e">
        <f>介老福!#REF!</f>
        <v>#REF!</v>
      </c>
      <c r="L9" s="78" t="e">
        <f>介老福!#REF!</f>
        <v>#REF!</v>
      </c>
      <c r="M9" s="78" t="e">
        <f>介老福!#REF!</f>
        <v>#REF!</v>
      </c>
      <c r="N9" s="56" t="e">
        <f>介老福!#REF!</f>
        <v>#REF!</v>
      </c>
      <c r="O9" s="55" t="e">
        <f t="shared" si="0"/>
        <v>#REF!</v>
      </c>
      <c r="P9" s="55" t="e">
        <f t="shared" si="1"/>
        <v>#REF!</v>
      </c>
      <c r="Q9" s="55" t="e">
        <f t="shared" si="2"/>
        <v>#REF!</v>
      </c>
      <c r="R9" s="55">
        <f t="shared" si="3"/>
        <v>0</v>
      </c>
      <c r="S9" s="55" t="e">
        <f t="shared" si="9"/>
        <v>#REF!</v>
      </c>
      <c r="T9" s="61" t="e">
        <f t="shared" si="4"/>
        <v>#REF!</v>
      </c>
      <c r="U9" s="61" t="e">
        <f t="shared" si="5"/>
        <v>#REF!</v>
      </c>
      <c r="V9" s="61" t="e">
        <f t="shared" si="6"/>
        <v>#REF!</v>
      </c>
      <c r="W9" s="61" t="e">
        <f t="shared" si="7"/>
        <v>#REF!</v>
      </c>
      <c r="X9" s="57" t="e">
        <f t="shared" si="10"/>
        <v>#REF!</v>
      </c>
      <c r="Y9" s="53" t="e">
        <f t="shared" si="8"/>
        <v>#REF!</v>
      </c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9"/>
      <c r="AV9" s="9"/>
      <c r="AW9" s="9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</row>
    <row r="10" spans="1:74" s="52" customFormat="1" ht="13.5" customHeight="1">
      <c r="A10" s="432"/>
      <c r="B10" s="448"/>
      <c r="C10" s="405" t="s">
        <v>4</v>
      </c>
      <c r="D10" s="405"/>
      <c r="E10" s="406"/>
      <c r="F10" s="406"/>
      <c r="G10" s="406"/>
      <c r="H10" s="58">
        <v>814</v>
      </c>
      <c r="I10" s="19" t="e">
        <f>介老福!#REF!</f>
        <v>#REF!</v>
      </c>
      <c r="J10" s="78" t="e">
        <f>介老福!#REF!</f>
        <v>#REF!</v>
      </c>
      <c r="K10" s="78" t="e">
        <f>介老福!#REF!</f>
        <v>#REF!</v>
      </c>
      <c r="L10" s="78" t="e">
        <f>介老福!#REF!</f>
        <v>#REF!</v>
      </c>
      <c r="M10" s="78" t="e">
        <f>介老福!#REF!</f>
        <v>#REF!</v>
      </c>
      <c r="N10" s="56" t="e">
        <f>介老福!#REF!</f>
        <v>#REF!</v>
      </c>
      <c r="O10" s="55" t="e">
        <f t="shared" si="0"/>
        <v>#REF!</v>
      </c>
      <c r="P10" s="55" t="e">
        <f t="shared" si="1"/>
        <v>#REF!</v>
      </c>
      <c r="Q10" s="55" t="e">
        <f t="shared" si="2"/>
        <v>#REF!</v>
      </c>
      <c r="R10" s="55">
        <f t="shared" si="3"/>
        <v>0</v>
      </c>
      <c r="S10" s="55" t="e">
        <f t="shared" si="9"/>
        <v>#REF!</v>
      </c>
      <c r="T10" s="61" t="e">
        <f t="shared" si="4"/>
        <v>#REF!</v>
      </c>
      <c r="U10" s="61" t="e">
        <f t="shared" si="5"/>
        <v>#REF!</v>
      </c>
      <c r="V10" s="61" t="e">
        <f t="shared" si="6"/>
        <v>#REF!</v>
      </c>
      <c r="W10" s="61" t="e">
        <f t="shared" si="7"/>
        <v>#REF!</v>
      </c>
      <c r="X10" s="57" t="e">
        <f t="shared" si="10"/>
        <v>#REF!</v>
      </c>
      <c r="Y10" s="53" t="e">
        <f t="shared" si="8"/>
        <v>#REF!</v>
      </c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9"/>
      <c r="AV10" s="9"/>
      <c r="AW10" s="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</row>
    <row r="11" spans="1:74" s="52" customFormat="1" ht="13.5" customHeight="1">
      <c r="A11" s="432"/>
      <c r="B11" s="448"/>
      <c r="C11" s="405" t="s">
        <v>17</v>
      </c>
      <c r="D11" s="405"/>
      <c r="E11" s="406"/>
      <c r="F11" s="406"/>
      <c r="G11" s="406"/>
      <c r="H11" s="59">
        <v>547</v>
      </c>
      <c r="I11" s="19" t="e">
        <f>介老福!#REF!</f>
        <v>#REF!</v>
      </c>
      <c r="J11" s="78" t="e">
        <f>介老福!#REF!</f>
        <v>#REF!</v>
      </c>
      <c r="K11" s="78" t="e">
        <f>介老福!#REF!</f>
        <v>#REF!</v>
      </c>
      <c r="L11" s="78" t="e">
        <f>介老福!#REF!</f>
        <v>#REF!</v>
      </c>
      <c r="M11" s="78" t="e">
        <f>介老福!#REF!</f>
        <v>#REF!</v>
      </c>
      <c r="N11" s="56" t="e">
        <f>介老福!#REF!</f>
        <v>#REF!</v>
      </c>
      <c r="O11" s="55" t="e">
        <f t="shared" si="0"/>
        <v>#REF!</v>
      </c>
      <c r="P11" s="55" t="e">
        <f t="shared" si="1"/>
        <v>#REF!</v>
      </c>
      <c r="Q11" s="55" t="e">
        <f t="shared" si="2"/>
        <v>#REF!</v>
      </c>
      <c r="R11" s="55">
        <f t="shared" si="3"/>
        <v>0</v>
      </c>
      <c r="S11" s="55" t="e">
        <f t="shared" si="9"/>
        <v>#REF!</v>
      </c>
      <c r="T11" s="61" t="e">
        <f t="shared" si="4"/>
        <v>#REF!</v>
      </c>
      <c r="U11" s="61" t="e">
        <f t="shared" si="5"/>
        <v>#REF!</v>
      </c>
      <c r="V11" s="61" t="e">
        <f t="shared" si="6"/>
        <v>#REF!</v>
      </c>
      <c r="W11" s="61" t="e">
        <f t="shared" si="7"/>
        <v>#REF!</v>
      </c>
      <c r="X11" s="57" t="e">
        <f t="shared" si="10"/>
        <v>#REF!</v>
      </c>
      <c r="Y11" s="53" t="e">
        <f t="shared" si="8"/>
        <v>#REF!</v>
      </c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9"/>
      <c r="AV11" s="9"/>
      <c r="AW11" s="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</row>
    <row r="12" spans="1:74" s="52" customFormat="1" ht="13.5" customHeight="1">
      <c r="A12" s="432"/>
      <c r="B12" s="448"/>
      <c r="C12" s="405" t="s">
        <v>18</v>
      </c>
      <c r="D12" s="405"/>
      <c r="E12" s="406"/>
      <c r="F12" s="406"/>
      <c r="G12" s="406"/>
      <c r="H12" s="403">
        <v>653</v>
      </c>
      <c r="I12" s="19" t="e">
        <f>介老福!#REF!</f>
        <v>#REF!</v>
      </c>
      <c r="J12" s="78" t="e">
        <f>介老福!#REF!</f>
        <v>#REF!</v>
      </c>
      <c r="K12" s="78" t="e">
        <f>介老福!#REF!</f>
        <v>#REF!</v>
      </c>
      <c r="L12" s="78" t="e">
        <f>介老福!#REF!</f>
        <v>#REF!</v>
      </c>
      <c r="M12" s="78" t="e">
        <f>介老福!#REF!</f>
        <v>#REF!</v>
      </c>
      <c r="N12" s="56" t="e">
        <f>介老福!#REF!</f>
        <v>#REF!</v>
      </c>
      <c r="O12" s="55" t="e">
        <f t="shared" si="0"/>
        <v>#REF!</v>
      </c>
      <c r="P12" s="55" t="e">
        <f t="shared" si="1"/>
        <v>#REF!</v>
      </c>
      <c r="Q12" s="55" t="e">
        <f t="shared" si="2"/>
        <v>#REF!</v>
      </c>
      <c r="R12" s="55">
        <f t="shared" si="3"/>
        <v>0</v>
      </c>
      <c r="S12" s="55" t="e">
        <f t="shared" si="9"/>
        <v>#REF!</v>
      </c>
      <c r="T12" s="61" t="e">
        <f t="shared" si="4"/>
        <v>#REF!</v>
      </c>
      <c r="U12" s="61" t="e">
        <f t="shared" si="5"/>
        <v>#REF!</v>
      </c>
      <c r="V12" s="61" t="e">
        <f t="shared" si="6"/>
        <v>#REF!</v>
      </c>
      <c r="W12" s="61" t="e">
        <f t="shared" si="7"/>
        <v>#REF!</v>
      </c>
      <c r="X12" s="57" t="e">
        <f t="shared" si="10"/>
        <v>#REF!</v>
      </c>
      <c r="Y12" s="53" t="e">
        <f t="shared" si="8"/>
        <v>#REF!</v>
      </c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9"/>
      <c r="AV12" s="9"/>
      <c r="AW12" s="9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</row>
    <row r="13" spans="1:74" s="52" customFormat="1" ht="13.5" customHeight="1">
      <c r="A13" s="432"/>
      <c r="B13" s="448"/>
      <c r="C13" s="405" t="s">
        <v>19</v>
      </c>
      <c r="D13" s="405"/>
      <c r="E13" s="406"/>
      <c r="F13" s="406"/>
      <c r="G13" s="406"/>
      <c r="H13" s="404"/>
      <c r="I13" s="19" t="e">
        <f>介老福!#REF!</f>
        <v>#REF!</v>
      </c>
      <c r="J13" s="78" t="e">
        <f>介老福!#REF!</f>
        <v>#REF!</v>
      </c>
      <c r="K13" s="78" t="e">
        <f>介老福!#REF!</f>
        <v>#REF!</v>
      </c>
      <c r="L13" s="78" t="e">
        <f>介老福!#REF!</f>
        <v>#REF!</v>
      </c>
      <c r="M13" s="78" t="e">
        <f>介老福!#REF!</f>
        <v>#REF!</v>
      </c>
      <c r="N13" s="56" t="e">
        <f>介老福!#REF!</f>
        <v>#REF!</v>
      </c>
      <c r="O13" s="55" t="e">
        <f t="shared" si="0"/>
        <v>#REF!</v>
      </c>
      <c r="P13" s="55" t="e">
        <f t="shared" si="1"/>
        <v>#REF!</v>
      </c>
      <c r="Q13" s="55" t="e">
        <f t="shared" si="2"/>
        <v>#REF!</v>
      </c>
      <c r="R13" s="55">
        <f t="shared" si="3"/>
        <v>0</v>
      </c>
      <c r="S13" s="55" t="e">
        <f t="shared" si="9"/>
        <v>#REF!</v>
      </c>
      <c r="T13" s="61" t="e">
        <f t="shared" si="4"/>
        <v>#REF!</v>
      </c>
      <c r="U13" s="61" t="e">
        <f t="shared" si="5"/>
        <v>#REF!</v>
      </c>
      <c r="V13" s="61" t="e">
        <f>INT($F$4*H12*I13*J13*N13)</f>
        <v>#REF!</v>
      </c>
      <c r="W13" s="61" t="e">
        <f>INT($F$4*H12*I13*K13*N13)</f>
        <v>#REF!</v>
      </c>
      <c r="X13" s="57" t="e">
        <f t="shared" si="10"/>
        <v>#REF!</v>
      </c>
      <c r="Y13" s="53" t="e">
        <f t="shared" si="8"/>
        <v>#REF!</v>
      </c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9"/>
      <c r="AV13" s="9"/>
      <c r="AW13" s="9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</row>
    <row r="14" spans="1:74" s="52" customFormat="1" ht="13.5" customHeight="1">
      <c r="A14" s="432"/>
      <c r="B14" s="448"/>
      <c r="C14" s="405" t="s">
        <v>20</v>
      </c>
      <c r="D14" s="405"/>
      <c r="E14" s="406"/>
      <c r="F14" s="406"/>
      <c r="G14" s="406"/>
      <c r="H14" s="403">
        <v>781</v>
      </c>
      <c r="I14" s="19" t="e">
        <f>介老福!#REF!</f>
        <v>#REF!</v>
      </c>
      <c r="J14" s="78" t="e">
        <f>介老福!#REF!</f>
        <v>#REF!</v>
      </c>
      <c r="K14" s="78" t="e">
        <f>介老福!#REF!</f>
        <v>#REF!</v>
      </c>
      <c r="L14" s="78" t="e">
        <f>介老福!#REF!</f>
        <v>#REF!</v>
      </c>
      <c r="M14" s="78" t="e">
        <f>介老福!#REF!</f>
        <v>#REF!</v>
      </c>
      <c r="N14" s="56" t="e">
        <f>介老福!#REF!</f>
        <v>#REF!</v>
      </c>
      <c r="O14" s="55" t="e">
        <f t="shared" si="0"/>
        <v>#REF!</v>
      </c>
      <c r="P14" s="55" t="e">
        <f t="shared" si="1"/>
        <v>#REF!</v>
      </c>
      <c r="Q14" s="55" t="e">
        <f t="shared" si="2"/>
        <v>#REF!</v>
      </c>
      <c r="R14" s="55">
        <f t="shared" si="3"/>
        <v>0</v>
      </c>
      <c r="S14" s="55" t="e">
        <f t="shared" si="9"/>
        <v>#REF!</v>
      </c>
      <c r="T14" s="61" t="e">
        <f t="shared" si="4"/>
        <v>#REF!</v>
      </c>
      <c r="U14" s="61" t="e">
        <f t="shared" si="5"/>
        <v>#REF!</v>
      </c>
      <c r="V14" s="61" t="e">
        <f t="shared" si="6"/>
        <v>#REF!</v>
      </c>
      <c r="W14" s="61" t="e">
        <f t="shared" si="7"/>
        <v>#REF!</v>
      </c>
      <c r="X14" s="57" t="e">
        <f t="shared" si="10"/>
        <v>#REF!</v>
      </c>
      <c r="Y14" s="53" t="e">
        <f t="shared" si="8"/>
        <v>#REF!</v>
      </c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9"/>
      <c r="AV14" s="9"/>
      <c r="AW14" s="9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</row>
    <row r="15" spans="1:74" s="52" customFormat="1" ht="13.5" customHeight="1">
      <c r="A15" s="432"/>
      <c r="B15" s="448"/>
      <c r="C15" s="414" t="s">
        <v>21</v>
      </c>
      <c r="D15" s="414"/>
      <c r="E15" s="415"/>
      <c r="F15" s="415"/>
      <c r="G15" s="415"/>
      <c r="H15" s="404"/>
      <c r="I15" s="19" t="e">
        <f>介老福!#REF!</f>
        <v>#REF!</v>
      </c>
      <c r="J15" s="78" t="e">
        <f>介老福!#REF!</f>
        <v>#REF!</v>
      </c>
      <c r="K15" s="78" t="e">
        <f>介老福!#REF!</f>
        <v>#REF!</v>
      </c>
      <c r="L15" s="78" t="e">
        <f>介老福!#REF!</f>
        <v>#REF!</v>
      </c>
      <c r="M15" s="78" t="e">
        <f>介老福!#REF!</f>
        <v>#REF!</v>
      </c>
      <c r="N15" s="56" t="e">
        <f>介老福!#REF!</f>
        <v>#REF!</v>
      </c>
      <c r="O15" s="55" t="e">
        <f t="shared" si="0"/>
        <v>#REF!</v>
      </c>
      <c r="P15" s="55" t="e">
        <f t="shared" si="1"/>
        <v>#REF!</v>
      </c>
      <c r="Q15" s="55" t="e">
        <f t="shared" si="2"/>
        <v>#REF!</v>
      </c>
      <c r="R15" s="55">
        <f t="shared" si="3"/>
        <v>0</v>
      </c>
      <c r="S15" s="55" t="e">
        <f t="shared" si="9"/>
        <v>#REF!</v>
      </c>
      <c r="T15" s="61" t="e">
        <f t="shared" si="4"/>
        <v>#REF!</v>
      </c>
      <c r="U15" s="61" t="e">
        <f t="shared" si="5"/>
        <v>#REF!</v>
      </c>
      <c r="V15" s="61" t="e">
        <f>INT($F$4*H14*I15*J15*N15)</f>
        <v>#REF!</v>
      </c>
      <c r="W15" s="61" t="e">
        <f>INT($F$4*H14*I15*K15*N15)</f>
        <v>#REF!</v>
      </c>
      <c r="X15" s="57" t="e">
        <f t="shared" si="10"/>
        <v>#REF!</v>
      </c>
      <c r="Y15" s="53" t="e">
        <f t="shared" si="8"/>
        <v>#REF!</v>
      </c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9"/>
      <c r="AV15" s="9"/>
      <c r="AW15" s="9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</row>
    <row r="16" spans="1:74" s="52" customFormat="1" ht="13.5" customHeight="1">
      <c r="A16" s="432"/>
      <c r="B16" s="451" t="s">
        <v>29</v>
      </c>
      <c r="C16" s="405" t="s">
        <v>0</v>
      </c>
      <c r="D16" s="405"/>
      <c r="E16" s="406"/>
      <c r="F16" s="406"/>
      <c r="G16" s="406"/>
      <c r="H16" s="59">
        <v>547</v>
      </c>
      <c r="I16" s="19" t="e">
        <f>介老福!#REF!</f>
        <v>#REF!</v>
      </c>
      <c r="J16" s="78" t="e">
        <f>介老福!#REF!</f>
        <v>#REF!</v>
      </c>
      <c r="K16" s="78" t="e">
        <f>介老福!#REF!</f>
        <v>#REF!</v>
      </c>
      <c r="L16" s="78" t="e">
        <f>介老福!#REF!</f>
        <v>#REF!</v>
      </c>
      <c r="M16" s="78" t="e">
        <f>介老福!#REF!</f>
        <v>#REF!</v>
      </c>
      <c r="N16" s="56" t="e">
        <f>介老福!#REF!</f>
        <v>#REF!</v>
      </c>
      <c r="O16" s="55" t="e">
        <f t="shared" si="0"/>
        <v>#REF!</v>
      </c>
      <c r="P16" s="55" t="e">
        <f t="shared" si="1"/>
        <v>#REF!</v>
      </c>
      <c r="Q16" s="55" t="e">
        <f t="shared" si="2"/>
        <v>#REF!</v>
      </c>
      <c r="R16" s="55">
        <f t="shared" si="3"/>
        <v>0</v>
      </c>
      <c r="S16" s="55" t="e">
        <f t="shared" si="9"/>
        <v>#REF!</v>
      </c>
      <c r="T16" s="61" t="e">
        <f t="shared" si="4"/>
        <v>#REF!</v>
      </c>
      <c r="U16" s="61" t="e">
        <f t="shared" si="5"/>
        <v>#REF!</v>
      </c>
      <c r="V16" s="61" t="e">
        <f t="shared" si="6"/>
        <v>#REF!</v>
      </c>
      <c r="W16" s="61" t="e">
        <f t="shared" si="7"/>
        <v>#REF!</v>
      </c>
      <c r="X16" s="57" t="e">
        <f t="shared" si="10"/>
        <v>#REF!</v>
      </c>
      <c r="Y16" s="53" t="e">
        <f t="shared" si="8"/>
        <v>#REF!</v>
      </c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9"/>
      <c r="AV16" s="9"/>
      <c r="AW16" s="9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</row>
    <row r="17" spans="1:74" s="52" customFormat="1" ht="13.5" customHeight="1">
      <c r="A17" s="432"/>
      <c r="B17" s="448"/>
      <c r="C17" s="405" t="s">
        <v>1</v>
      </c>
      <c r="D17" s="405"/>
      <c r="E17" s="406"/>
      <c r="F17" s="406"/>
      <c r="G17" s="406"/>
      <c r="H17" s="59">
        <v>614</v>
      </c>
      <c r="I17" s="19" t="e">
        <f>介老福!#REF!</f>
        <v>#REF!</v>
      </c>
      <c r="J17" s="78" t="e">
        <f>介老福!#REF!</f>
        <v>#REF!</v>
      </c>
      <c r="K17" s="78" t="e">
        <f>介老福!#REF!</f>
        <v>#REF!</v>
      </c>
      <c r="L17" s="78" t="e">
        <f>介老福!#REF!</f>
        <v>#REF!</v>
      </c>
      <c r="M17" s="78" t="e">
        <f>介老福!#REF!</f>
        <v>#REF!</v>
      </c>
      <c r="N17" s="56" t="e">
        <f>介老福!#REF!</f>
        <v>#REF!</v>
      </c>
      <c r="O17" s="55" t="e">
        <f t="shared" si="0"/>
        <v>#REF!</v>
      </c>
      <c r="P17" s="55" t="e">
        <f t="shared" si="1"/>
        <v>#REF!</v>
      </c>
      <c r="Q17" s="55" t="e">
        <f t="shared" si="2"/>
        <v>#REF!</v>
      </c>
      <c r="R17" s="55">
        <f t="shared" si="3"/>
        <v>0</v>
      </c>
      <c r="S17" s="55" t="e">
        <f t="shared" si="9"/>
        <v>#REF!</v>
      </c>
      <c r="T17" s="61" t="e">
        <f t="shared" si="4"/>
        <v>#REF!</v>
      </c>
      <c r="U17" s="61" t="e">
        <f t="shared" si="5"/>
        <v>#REF!</v>
      </c>
      <c r="V17" s="61" t="e">
        <f t="shared" si="6"/>
        <v>#REF!</v>
      </c>
      <c r="W17" s="61" t="e">
        <f t="shared" si="7"/>
        <v>#REF!</v>
      </c>
      <c r="X17" s="57" t="e">
        <f t="shared" si="10"/>
        <v>#REF!</v>
      </c>
      <c r="Y17" s="53" t="e">
        <f t="shared" si="8"/>
        <v>#REF!</v>
      </c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9"/>
      <c r="AV17" s="9"/>
      <c r="AW17" s="9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</row>
    <row r="18" spans="1:74" s="52" customFormat="1" ht="13.5" customHeight="1">
      <c r="A18" s="432"/>
      <c r="B18" s="448"/>
      <c r="C18" s="405" t="s">
        <v>2</v>
      </c>
      <c r="D18" s="405"/>
      <c r="E18" s="406"/>
      <c r="F18" s="406"/>
      <c r="G18" s="406"/>
      <c r="H18" s="59">
        <v>682</v>
      </c>
      <c r="I18" s="19" t="e">
        <f>介老福!#REF!</f>
        <v>#REF!</v>
      </c>
      <c r="J18" s="78" t="e">
        <f>介老福!#REF!</f>
        <v>#REF!</v>
      </c>
      <c r="K18" s="78" t="e">
        <f>介老福!#REF!</f>
        <v>#REF!</v>
      </c>
      <c r="L18" s="78" t="e">
        <f>介老福!#REF!</f>
        <v>#REF!</v>
      </c>
      <c r="M18" s="78" t="e">
        <f>介老福!#REF!</f>
        <v>#REF!</v>
      </c>
      <c r="N18" s="56" t="e">
        <f>介老福!#REF!</f>
        <v>#REF!</v>
      </c>
      <c r="O18" s="55" t="e">
        <f t="shared" si="0"/>
        <v>#REF!</v>
      </c>
      <c r="P18" s="55" t="e">
        <f t="shared" si="1"/>
        <v>#REF!</v>
      </c>
      <c r="Q18" s="55" t="e">
        <f t="shared" si="2"/>
        <v>#REF!</v>
      </c>
      <c r="R18" s="55">
        <f t="shared" si="3"/>
        <v>0</v>
      </c>
      <c r="S18" s="55" t="e">
        <f t="shared" si="9"/>
        <v>#REF!</v>
      </c>
      <c r="T18" s="61" t="e">
        <f t="shared" si="4"/>
        <v>#REF!</v>
      </c>
      <c r="U18" s="61" t="e">
        <f t="shared" si="5"/>
        <v>#REF!</v>
      </c>
      <c r="V18" s="61" t="e">
        <f t="shared" si="6"/>
        <v>#REF!</v>
      </c>
      <c r="W18" s="61" t="e">
        <f t="shared" si="7"/>
        <v>#REF!</v>
      </c>
      <c r="X18" s="57" t="e">
        <f t="shared" si="10"/>
        <v>#REF!</v>
      </c>
      <c r="Y18" s="53" t="e">
        <f t="shared" si="8"/>
        <v>#REF!</v>
      </c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9"/>
      <c r="AV18" s="9"/>
      <c r="AW18" s="9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1:74" s="52" customFormat="1" ht="13.5" customHeight="1">
      <c r="A19" s="432"/>
      <c r="B19" s="448"/>
      <c r="C19" s="405" t="s">
        <v>3</v>
      </c>
      <c r="D19" s="405"/>
      <c r="E19" s="406"/>
      <c r="F19" s="406"/>
      <c r="G19" s="406"/>
      <c r="H19" s="59">
        <v>749</v>
      </c>
      <c r="I19" s="19" t="e">
        <f>介老福!#REF!</f>
        <v>#REF!</v>
      </c>
      <c r="J19" s="78" t="e">
        <f>介老福!#REF!</f>
        <v>#REF!</v>
      </c>
      <c r="K19" s="78" t="e">
        <f>介老福!#REF!</f>
        <v>#REF!</v>
      </c>
      <c r="L19" s="78" t="e">
        <f>介老福!#REF!</f>
        <v>#REF!</v>
      </c>
      <c r="M19" s="78" t="e">
        <f>介老福!#REF!</f>
        <v>#REF!</v>
      </c>
      <c r="N19" s="56" t="e">
        <f>介老福!#REF!</f>
        <v>#REF!</v>
      </c>
      <c r="O19" s="55" t="e">
        <f t="shared" si="0"/>
        <v>#REF!</v>
      </c>
      <c r="P19" s="55" t="e">
        <f t="shared" si="1"/>
        <v>#REF!</v>
      </c>
      <c r="Q19" s="55" t="e">
        <f t="shared" si="2"/>
        <v>#REF!</v>
      </c>
      <c r="R19" s="55">
        <f t="shared" si="3"/>
        <v>0</v>
      </c>
      <c r="S19" s="55" t="e">
        <f t="shared" si="9"/>
        <v>#REF!</v>
      </c>
      <c r="T19" s="61" t="e">
        <f t="shared" si="4"/>
        <v>#REF!</v>
      </c>
      <c r="U19" s="61" t="e">
        <f t="shared" si="5"/>
        <v>#REF!</v>
      </c>
      <c r="V19" s="61" t="e">
        <f t="shared" si="6"/>
        <v>#REF!</v>
      </c>
      <c r="W19" s="61" t="e">
        <f t="shared" si="7"/>
        <v>#REF!</v>
      </c>
      <c r="X19" s="57" t="e">
        <f t="shared" si="10"/>
        <v>#REF!</v>
      </c>
      <c r="Y19" s="53" t="e">
        <f t="shared" si="8"/>
        <v>#REF!</v>
      </c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9"/>
      <c r="AV19" s="9"/>
      <c r="AW19" s="9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s="52" customFormat="1" ht="13.5" customHeight="1">
      <c r="A20" s="432"/>
      <c r="B20" s="448"/>
      <c r="C20" s="405" t="s">
        <v>4</v>
      </c>
      <c r="D20" s="405"/>
      <c r="E20" s="406"/>
      <c r="F20" s="406"/>
      <c r="G20" s="406"/>
      <c r="H20" s="59">
        <v>814</v>
      </c>
      <c r="I20" s="19" t="e">
        <f>介老福!#REF!</f>
        <v>#REF!</v>
      </c>
      <c r="J20" s="78" t="e">
        <f>介老福!#REF!</f>
        <v>#REF!</v>
      </c>
      <c r="K20" s="78" t="e">
        <f>介老福!#REF!</f>
        <v>#REF!</v>
      </c>
      <c r="L20" s="78" t="e">
        <f>介老福!#REF!</f>
        <v>#REF!</v>
      </c>
      <c r="M20" s="78" t="e">
        <f>介老福!#REF!</f>
        <v>#REF!</v>
      </c>
      <c r="N20" s="56" t="e">
        <f>介老福!#REF!</f>
        <v>#REF!</v>
      </c>
      <c r="O20" s="55" t="e">
        <f t="shared" si="0"/>
        <v>#REF!</v>
      </c>
      <c r="P20" s="55" t="e">
        <f t="shared" si="1"/>
        <v>#REF!</v>
      </c>
      <c r="Q20" s="55" t="e">
        <f t="shared" si="2"/>
        <v>#REF!</v>
      </c>
      <c r="R20" s="55">
        <f t="shared" si="3"/>
        <v>0</v>
      </c>
      <c r="S20" s="55" t="e">
        <f t="shared" si="9"/>
        <v>#REF!</v>
      </c>
      <c r="T20" s="61" t="e">
        <f t="shared" si="4"/>
        <v>#REF!</v>
      </c>
      <c r="U20" s="61" t="e">
        <f t="shared" si="5"/>
        <v>#REF!</v>
      </c>
      <c r="V20" s="61" t="e">
        <f t="shared" si="6"/>
        <v>#REF!</v>
      </c>
      <c r="W20" s="61" t="e">
        <f t="shared" si="7"/>
        <v>#REF!</v>
      </c>
      <c r="X20" s="57" t="e">
        <f t="shared" si="10"/>
        <v>#REF!</v>
      </c>
      <c r="Y20" s="53" t="e">
        <f t="shared" si="8"/>
        <v>#REF!</v>
      </c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9"/>
      <c r="AV20" s="9"/>
      <c r="AW20" s="9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1:74" s="52" customFormat="1" ht="13.5" customHeight="1">
      <c r="A21" s="432"/>
      <c r="B21" s="448"/>
      <c r="C21" s="405" t="s">
        <v>17</v>
      </c>
      <c r="D21" s="405"/>
      <c r="E21" s="406"/>
      <c r="F21" s="406"/>
      <c r="G21" s="406"/>
      <c r="H21" s="59">
        <v>547</v>
      </c>
      <c r="I21" s="19" t="e">
        <f>介老福!#REF!</f>
        <v>#REF!</v>
      </c>
      <c r="J21" s="78" t="e">
        <f>介老福!#REF!</f>
        <v>#REF!</v>
      </c>
      <c r="K21" s="78" t="e">
        <f>介老福!#REF!</f>
        <v>#REF!</v>
      </c>
      <c r="L21" s="78" t="e">
        <f>介老福!#REF!</f>
        <v>#REF!</v>
      </c>
      <c r="M21" s="78" t="e">
        <f>介老福!#REF!</f>
        <v>#REF!</v>
      </c>
      <c r="N21" s="56" t="e">
        <f>介老福!#REF!</f>
        <v>#REF!</v>
      </c>
      <c r="O21" s="55" t="e">
        <f t="shared" si="0"/>
        <v>#REF!</v>
      </c>
      <c r="P21" s="55" t="e">
        <f t="shared" si="1"/>
        <v>#REF!</v>
      </c>
      <c r="Q21" s="55" t="e">
        <f t="shared" si="2"/>
        <v>#REF!</v>
      </c>
      <c r="R21" s="55">
        <f t="shared" si="3"/>
        <v>0</v>
      </c>
      <c r="S21" s="55" t="e">
        <f t="shared" si="9"/>
        <v>#REF!</v>
      </c>
      <c r="T21" s="61" t="e">
        <f t="shared" si="4"/>
        <v>#REF!</v>
      </c>
      <c r="U21" s="61" t="e">
        <f t="shared" si="5"/>
        <v>#REF!</v>
      </c>
      <c r="V21" s="61" t="e">
        <f t="shared" si="6"/>
        <v>#REF!</v>
      </c>
      <c r="W21" s="61" t="e">
        <f t="shared" si="7"/>
        <v>#REF!</v>
      </c>
      <c r="X21" s="57" t="e">
        <f t="shared" si="10"/>
        <v>#REF!</v>
      </c>
      <c r="Y21" s="53" t="e">
        <f t="shared" si="8"/>
        <v>#REF!</v>
      </c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9"/>
      <c r="AV21" s="9"/>
      <c r="AW21" s="9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1:74" s="52" customFormat="1" ht="13.5" customHeight="1">
      <c r="A22" s="432"/>
      <c r="B22" s="448"/>
      <c r="C22" s="405" t="s">
        <v>18</v>
      </c>
      <c r="D22" s="405"/>
      <c r="E22" s="406"/>
      <c r="F22" s="406"/>
      <c r="G22" s="406"/>
      <c r="H22" s="403">
        <v>653</v>
      </c>
      <c r="I22" s="19" t="e">
        <f>介老福!#REF!</f>
        <v>#REF!</v>
      </c>
      <c r="J22" s="78" t="e">
        <f>介老福!#REF!</f>
        <v>#REF!</v>
      </c>
      <c r="K22" s="78" t="e">
        <f>介老福!#REF!</f>
        <v>#REF!</v>
      </c>
      <c r="L22" s="78" t="e">
        <f>介老福!#REF!</f>
        <v>#REF!</v>
      </c>
      <c r="M22" s="78" t="e">
        <f>介老福!#REF!</f>
        <v>#REF!</v>
      </c>
      <c r="N22" s="56" t="e">
        <f>介老福!#REF!</f>
        <v>#REF!</v>
      </c>
      <c r="O22" s="55" t="e">
        <f t="shared" si="0"/>
        <v>#REF!</v>
      </c>
      <c r="P22" s="55" t="e">
        <f t="shared" si="1"/>
        <v>#REF!</v>
      </c>
      <c r="Q22" s="55" t="e">
        <f t="shared" si="2"/>
        <v>#REF!</v>
      </c>
      <c r="R22" s="55">
        <f t="shared" si="3"/>
        <v>0</v>
      </c>
      <c r="S22" s="55" t="e">
        <f t="shared" si="9"/>
        <v>#REF!</v>
      </c>
      <c r="T22" s="61" t="e">
        <f t="shared" si="4"/>
        <v>#REF!</v>
      </c>
      <c r="U22" s="61" t="e">
        <f t="shared" si="5"/>
        <v>#REF!</v>
      </c>
      <c r="V22" s="61" t="e">
        <f t="shared" si="6"/>
        <v>#REF!</v>
      </c>
      <c r="W22" s="61" t="e">
        <f t="shared" si="7"/>
        <v>#REF!</v>
      </c>
      <c r="X22" s="57" t="e">
        <f t="shared" si="10"/>
        <v>#REF!</v>
      </c>
      <c r="Y22" s="53" t="e">
        <f t="shared" si="8"/>
        <v>#REF!</v>
      </c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9"/>
      <c r="AV22" s="9"/>
      <c r="AW22" s="9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52" customFormat="1" ht="13.5" customHeight="1">
      <c r="A23" s="432"/>
      <c r="B23" s="448"/>
      <c r="C23" s="405" t="s">
        <v>19</v>
      </c>
      <c r="D23" s="405"/>
      <c r="E23" s="406"/>
      <c r="F23" s="406"/>
      <c r="G23" s="406"/>
      <c r="H23" s="404"/>
      <c r="I23" s="19" t="e">
        <f>介老福!#REF!</f>
        <v>#REF!</v>
      </c>
      <c r="J23" s="78" t="e">
        <f>介老福!#REF!</f>
        <v>#REF!</v>
      </c>
      <c r="K23" s="78" t="e">
        <f>介老福!#REF!</f>
        <v>#REF!</v>
      </c>
      <c r="L23" s="78" t="e">
        <f>介老福!#REF!</f>
        <v>#REF!</v>
      </c>
      <c r="M23" s="78" t="e">
        <f>介老福!#REF!</f>
        <v>#REF!</v>
      </c>
      <c r="N23" s="56" t="e">
        <f>介老福!#REF!</f>
        <v>#REF!</v>
      </c>
      <c r="O23" s="55" t="e">
        <f t="shared" si="0"/>
        <v>#REF!</v>
      </c>
      <c r="P23" s="55" t="e">
        <f t="shared" si="1"/>
        <v>#REF!</v>
      </c>
      <c r="Q23" s="55" t="e">
        <f t="shared" si="2"/>
        <v>#REF!</v>
      </c>
      <c r="R23" s="55">
        <f t="shared" si="3"/>
        <v>0</v>
      </c>
      <c r="S23" s="55" t="e">
        <f t="shared" si="9"/>
        <v>#REF!</v>
      </c>
      <c r="T23" s="61" t="e">
        <f t="shared" si="4"/>
        <v>#REF!</v>
      </c>
      <c r="U23" s="61" t="e">
        <f t="shared" si="5"/>
        <v>#REF!</v>
      </c>
      <c r="V23" s="61" t="e">
        <f>INT($F$4*H22*I23*J23*N23)</f>
        <v>#REF!</v>
      </c>
      <c r="W23" s="61" t="e">
        <f>INT($F$4*H22*I23*K23*N23)</f>
        <v>#REF!</v>
      </c>
      <c r="X23" s="57" t="e">
        <f t="shared" si="10"/>
        <v>#REF!</v>
      </c>
      <c r="Y23" s="53" t="e">
        <f t="shared" si="8"/>
        <v>#REF!</v>
      </c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9"/>
      <c r="AV23" s="9"/>
      <c r="AW23" s="9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74" s="52" customFormat="1" ht="13.5" customHeight="1">
      <c r="A24" s="432"/>
      <c r="B24" s="448"/>
      <c r="C24" s="405" t="s">
        <v>20</v>
      </c>
      <c r="D24" s="405"/>
      <c r="E24" s="406"/>
      <c r="F24" s="406"/>
      <c r="G24" s="406"/>
      <c r="H24" s="403">
        <v>781</v>
      </c>
      <c r="I24" s="19" t="e">
        <f>介老福!#REF!</f>
        <v>#REF!</v>
      </c>
      <c r="J24" s="78" t="e">
        <f>介老福!#REF!</f>
        <v>#REF!</v>
      </c>
      <c r="K24" s="78" t="e">
        <f>介老福!#REF!</f>
        <v>#REF!</v>
      </c>
      <c r="L24" s="78" t="e">
        <f>介老福!#REF!</f>
        <v>#REF!</v>
      </c>
      <c r="M24" s="78" t="e">
        <f>介老福!#REF!</f>
        <v>#REF!</v>
      </c>
      <c r="N24" s="56" t="e">
        <f>介老福!#REF!</f>
        <v>#REF!</v>
      </c>
      <c r="O24" s="55" t="e">
        <f t="shared" si="0"/>
        <v>#REF!</v>
      </c>
      <c r="P24" s="55" t="e">
        <f t="shared" si="1"/>
        <v>#REF!</v>
      </c>
      <c r="Q24" s="55" t="e">
        <f t="shared" si="2"/>
        <v>#REF!</v>
      </c>
      <c r="R24" s="55">
        <f t="shared" si="3"/>
        <v>0</v>
      </c>
      <c r="S24" s="55" t="e">
        <f t="shared" si="9"/>
        <v>#REF!</v>
      </c>
      <c r="T24" s="61" t="e">
        <f t="shared" si="4"/>
        <v>#REF!</v>
      </c>
      <c r="U24" s="61" t="e">
        <f t="shared" si="5"/>
        <v>#REF!</v>
      </c>
      <c r="V24" s="61" t="e">
        <f t="shared" si="6"/>
        <v>#REF!</v>
      </c>
      <c r="W24" s="61" t="e">
        <f>INT($F$4*H24*I24*K24*N24)</f>
        <v>#REF!</v>
      </c>
      <c r="X24" s="57" t="e">
        <f t="shared" si="10"/>
        <v>#REF!</v>
      </c>
      <c r="Y24" s="53" t="e">
        <f t="shared" si="8"/>
        <v>#REF!</v>
      </c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9"/>
      <c r="AV24" s="9"/>
      <c r="AW24" s="9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</row>
    <row r="25" spans="1:74" s="52" customFormat="1" ht="13.5" customHeight="1">
      <c r="A25" s="432"/>
      <c r="B25" s="452"/>
      <c r="C25" s="405" t="s">
        <v>21</v>
      </c>
      <c r="D25" s="405"/>
      <c r="E25" s="406"/>
      <c r="F25" s="406"/>
      <c r="G25" s="406"/>
      <c r="H25" s="404"/>
      <c r="I25" s="19" t="e">
        <f>介老福!#REF!</f>
        <v>#REF!</v>
      </c>
      <c r="J25" s="78" t="e">
        <f>介老福!#REF!</f>
        <v>#REF!</v>
      </c>
      <c r="K25" s="78" t="e">
        <f>介老福!#REF!</f>
        <v>#REF!</v>
      </c>
      <c r="L25" s="78" t="e">
        <f>介老福!#REF!</f>
        <v>#REF!</v>
      </c>
      <c r="M25" s="78" t="e">
        <f>介老福!#REF!</f>
        <v>#REF!</v>
      </c>
      <c r="N25" s="56" t="e">
        <f>介老福!#REF!</f>
        <v>#REF!</v>
      </c>
      <c r="O25" s="55" t="e">
        <f t="shared" si="0"/>
        <v>#REF!</v>
      </c>
      <c r="P25" s="55" t="e">
        <f t="shared" si="1"/>
        <v>#REF!</v>
      </c>
      <c r="Q25" s="55" t="e">
        <f t="shared" si="2"/>
        <v>#REF!</v>
      </c>
      <c r="R25" s="55">
        <f t="shared" si="3"/>
        <v>0</v>
      </c>
      <c r="S25" s="55" t="e">
        <f t="shared" si="9"/>
        <v>#REF!</v>
      </c>
      <c r="T25" s="61" t="e">
        <f t="shared" si="4"/>
        <v>#REF!</v>
      </c>
      <c r="U25" s="61" t="e">
        <f t="shared" si="5"/>
        <v>#REF!</v>
      </c>
      <c r="V25" s="61" t="e">
        <f>INT($F$4*H24*I25*J25*N25)</f>
        <v>#REF!</v>
      </c>
      <c r="W25" s="61" t="e">
        <f>INT($F$4*H24*I25*K25*N25)</f>
        <v>#REF!</v>
      </c>
      <c r="X25" s="57" t="e">
        <f>SUM(V25:W25)</f>
        <v>#REF!</v>
      </c>
      <c r="Y25" s="53" t="e">
        <f t="shared" si="8"/>
        <v>#REF!</v>
      </c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9"/>
      <c r="AV25" s="9"/>
      <c r="AW25" s="9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</row>
    <row r="26" spans="1:74" s="122" customFormat="1" ht="13.5" customHeight="1">
      <c r="A26" s="446"/>
      <c r="B26" s="422" t="s">
        <v>65</v>
      </c>
      <c r="C26" s="423"/>
      <c r="D26" s="423"/>
      <c r="E26" s="423"/>
      <c r="F26" s="423"/>
      <c r="G26" s="424"/>
      <c r="H26" s="428"/>
      <c r="I26" s="429"/>
      <c r="J26" s="429"/>
      <c r="K26" s="429"/>
      <c r="L26" s="429"/>
      <c r="M26" s="429"/>
      <c r="N26" s="430"/>
      <c r="O26" s="79" t="e">
        <f>SUM(O6:O25)</f>
        <v>#REF!</v>
      </c>
      <c r="P26" s="79" t="e">
        <f t="shared" ref="P26" si="11">SUM(P6:P25)</f>
        <v>#REF!</v>
      </c>
      <c r="Q26" s="79" t="e">
        <f>SUM(Q6:Q25)</f>
        <v>#REF!</v>
      </c>
      <c r="R26" s="79">
        <f>SUM(R6:R25)</f>
        <v>0</v>
      </c>
      <c r="S26" s="79" t="e">
        <f>SUM(S6:S25)</f>
        <v>#REF!</v>
      </c>
      <c r="T26" s="79" t="e">
        <f t="shared" ref="T26:W26" si="12">SUM(T6:T25)</f>
        <v>#REF!</v>
      </c>
      <c r="U26" s="79" t="e">
        <f t="shared" si="12"/>
        <v>#REF!</v>
      </c>
      <c r="V26" s="80" t="e">
        <f>SUM(V6:V25)</f>
        <v>#REF!</v>
      </c>
      <c r="W26" s="79" t="e">
        <f t="shared" si="12"/>
        <v>#REF!</v>
      </c>
      <c r="X26" s="81" t="e">
        <f>SUM(X6:X25)</f>
        <v>#REF!</v>
      </c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100"/>
      <c r="AV26" s="100"/>
      <c r="AW26" s="100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</row>
    <row r="27" spans="1:74" s="52" customFormat="1" ht="13.5" customHeight="1">
      <c r="A27" s="431" t="s">
        <v>72</v>
      </c>
      <c r="B27" s="433" t="s">
        <v>69</v>
      </c>
      <c r="C27" s="436" t="s">
        <v>141</v>
      </c>
      <c r="D27" s="437"/>
      <c r="E27" s="437"/>
      <c r="F27" s="437"/>
      <c r="G27" s="438"/>
      <c r="H27" s="47">
        <v>36</v>
      </c>
      <c r="I27" s="20" t="e">
        <f>介老福!#REF!</f>
        <v>#REF!</v>
      </c>
      <c r="J27" s="86" t="e">
        <f>介老福!#REF!</f>
        <v>#REF!</v>
      </c>
      <c r="K27" s="86" t="e">
        <f>介老福!#REF!</f>
        <v>#REF!</v>
      </c>
      <c r="L27" s="86" t="e">
        <f>介老福!#REF!</f>
        <v>#REF!</v>
      </c>
      <c r="M27" s="87" t="e">
        <f>介老福!#REF!</f>
        <v>#REF!</v>
      </c>
      <c r="N27" s="56" t="e">
        <f>介老福!#REF!</f>
        <v>#REF!</v>
      </c>
      <c r="O27" s="44" t="e">
        <f>INT(V27*0.9)</f>
        <v>#REF!</v>
      </c>
      <c r="P27" s="44" t="e">
        <f>INT(W27*0.8)</f>
        <v>#REF!</v>
      </c>
      <c r="Q27" s="44" t="e">
        <f>SUM(O27:P27)</f>
        <v>#REF!</v>
      </c>
      <c r="R27" s="44">
        <f>IFERROR(INT(Y27/J27*M27),0)</f>
        <v>0</v>
      </c>
      <c r="S27" s="44" t="e">
        <f>SUM(Y27-R27)</f>
        <v>#REF!</v>
      </c>
      <c r="T27" s="83" t="e">
        <f>SUM(W27-P27)</f>
        <v>#REF!</v>
      </c>
      <c r="U27" s="83" t="e">
        <f>SUM(S27:T27)</f>
        <v>#REF!</v>
      </c>
      <c r="V27" s="83" t="e">
        <f>INT($F$4*H27*I27*J27*N27)</f>
        <v>#REF!</v>
      </c>
      <c r="W27" s="44" t="e">
        <f>INT($F$4*H27*I27*K27*N27)</f>
        <v>#REF!</v>
      </c>
      <c r="X27" s="64" t="e">
        <f>SUM(V27:W27)</f>
        <v>#REF!</v>
      </c>
      <c r="Y27" s="53" t="e">
        <f>SUM(V27-O27)</f>
        <v>#REF!</v>
      </c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9"/>
      <c r="AV27" s="9"/>
      <c r="AW27" s="9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</row>
    <row r="28" spans="1:74" s="52" customFormat="1" ht="13.5" customHeight="1">
      <c r="A28" s="432"/>
      <c r="B28" s="434"/>
      <c r="C28" s="419" t="s">
        <v>27</v>
      </c>
      <c r="D28" s="420"/>
      <c r="E28" s="420"/>
      <c r="F28" s="420"/>
      <c r="G28" s="421"/>
      <c r="H28" s="30">
        <v>13</v>
      </c>
      <c r="I28" s="20" t="e">
        <f>介老福!#REF!</f>
        <v>#REF!</v>
      </c>
      <c r="J28" s="86" t="e">
        <f>介老福!#REF!</f>
        <v>#REF!</v>
      </c>
      <c r="K28" s="86" t="e">
        <f>介老福!#REF!</f>
        <v>#REF!</v>
      </c>
      <c r="L28" s="86" t="e">
        <f>介老福!#REF!</f>
        <v>#REF!</v>
      </c>
      <c r="M28" s="87" t="e">
        <f>介老福!#REF!</f>
        <v>#REF!</v>
      </c>
      <c r="N28" s="56" t="e">
        <f>介老福!#REF!</f>
        <v>#REF!</v>
      </c>
      <c r="O28" s="43" t="e">
        <f t="shared" ref="O28:O46" si="13">INT(V28*0.9)</f>
        <v>#REF!</v>
      </c>
      <c r="P28" s="43" t="e">
        <f t="shared" ref="P28:P46" si="14">INT(W28*0.8)</f>
        <v>#REF!</v>
      </c>
      <c r="Q28" s="43" t="e">
        <f t="shared" ref="Q28:Q46" si="15">SUM(O28:P28)</f>
        <v>#REF!</v>
      </c>
      <c r="R28" s="43">
        <f t="shared" ref="R28:R46" si="16">IFERROR(INT(Y28/J28*M28),0)</f>
        <v>0</v>
      </c>
      <c r="S28" s="43" t="e">
        <f t="shared" ref="S28:S46" si="17">SUM(Y28-R28)</f>
        <v>#REF!</v>
      </c>
      <c r="T28" s="69" t="e">
        <f t="shared" ref="T28:T46" si="18">SUM(W28-P28)</f>
        <v>#REF!</v>
      </c>
      <c r="U28" s="69" t="e">
        <f t="shared" ref="U28:U46" si="19">SUM(S28:T28)</f>
        <v>#REF!</v>
      </c>
      <c r="V28" s="69" t="e">
        <f t="shared" ref="V28:V46" si="20">INT($F$4*H28*I28*J28*N28)</f>
        <v>#REF!</v>
      </c>
      <c r="W28" s="43" t="e">
        <f t="shared" ref="W28:W46" si="21">INT($F$4*H28*I28*K28*N28)</f>
        <v>#REF!</v>
      </c>
      <c r="X28" s="62" t="e">
        <f t="shared" ref="X28:X46" si="22">SUM(V28:W28)</f>
        <v>#REF!</v>
      </c>
      <c r="Y28" s="53" t="e">
        <f t="shared" ref="Y28:Y46" si="23">SUM(V28-O28)</f>
        <v>#REF!</v>
      </c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9"/>
      <c r="AV28" s="9"/>
      <c r="AW28" s="9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</row>
    <row r="29" spans="1:74" s="52" customFormat="1" ht="13.5" customHeight="1">
      <c r="A29" s="432"/>
      <c r="B29" s="434"/>
      <c r="C29" s="419" t="s">
        <v>101</v>
      </c>
      <c r="D29" s="420"/>
      <c r="E29" s="420"/>
      <c r="F29" s="420"/>
      <c r="G29" s="421"/>
      <c r="H29" s="30">
        <v>18</v>
      </c>
      <c r="I29" s="20" t="e">
        <f>介老福!#REF!</f>
        <v>#REF!</v>
      </c>
      <c r="J29" s="86" t="e">
        <f>介老福!#REF!</f>
        <v>#REF!</v>
      </c>
      <c r="K29" s="86" t="e">
        <f>介老福!#REF!</f>
        <v>#REF!</v>
      </c>
      <c r="L29" s="86" t="e">
        <f>介老福!#REF!</f>
        <v>#REF!</v>
      </c>
      <c r="M29" s="87" t="e">
        <f>介老福!#REF!</f>
        <v>#REF!</v>
      </c>
      <c r="N29" s="56" t="e">
        <f>介老福!#REF!</f>
        <v>#REF!</v>
      </c>
      <c r="O29" s="43" t="e">
        <f t="shared" si="13"/>
        <v>#REF!</v>
      </c>
      <c r="P29" s="43" t="e">
        <f t="shared" si="14"/>
        <v>#REF!</v>
      </c>
      <c r="Q29" s="43" t="e">
        <f t="shared" si="15"/>
        <v>#REF!</v>
      </c>
      <c r="R29" s="43">
        <f t="shared" si="16"/>
        <v>0</v>
      </c>
      <c r="S29" s="43" t="e">
        <f t="shared" si="17"/>
        <v>#REF!</v>
      </c>
      <c r="T29" s="69" t="e">
        <f t="shared" si="18"/>
        <v>#REF!</v>
      </c>
      <c r="U29" s="69" t="e">
        <f t="shared" si="19"/>
        <v>#REF!</v>
      </c>
      <c r="V29" s="69" t="e">
        <f t="shared" si="20"/>
        <v>#REF!</v>
      </c>
      <c r="W29" s="43" t="e">
        <f t="shared" si="21"/>
        <v>#REF!</v>
      </c>
      <c r="X29" s="62" t="e">
        <f t="shared" si="22"/>
        <v>#REF!</v>
      </c>
      <c r="Y29" s="53" t="e">
        <f t="shared" si="23"/>
        <v>#REF!</v>
      </c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9"/>
      <c r="AV29" s="9"/>
      <c r="AW29" s="9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</row>
    <row r="30" spans="1:74" s="52" customFormat="1" ht="13.5" customHeight="1">
      <c r="A30" s="432"/>
      <c r="B30" s="434"/>
      <c r="C30" s="419" t="s">
        <v>102</v>
      </c>
      <c r="D30" s="420"/>
      <c r="E30" s="420"/>
      <c r="F30" s="420"/>
      <c r="G30" s="421"/>
      <c r="H30" s="30">
        <v>4</v>
      </c>
      <c r="I30" s="20" t="e">
        <f>介老福!#REF!</f>
        <v>#REF!</v>
      </c>
      <c r="J30" s="86" t="e">
        <f>介老福!#REF!</f>
        <v>#REF!</v>
      </c>
      <c r="K30" s="86" t="e">
        <f>介老福!#REF!</f>
        <v>#REF!</v>
      </c>
      <c r="L30" s="86" t="e">
        <f>介老福!#REF!</f>
        <v>#REF!</v>
      </c>
      <c r="M30" s="87" t="e">
        <f>介老福!#REF!</f>
        <v>#REF!</v>
      </c>
      <c r="N30" s="56" t="e">
        <f>介老福!#REF!</f>
        <v>#REF!</v>
      </c>
      <c r="O30" s="43" t="e">
        <f t="shared" si="13"/>
        <v>#REF!</v>
      </c>
      <c r="P30" s="43" t="e">
        <f t="shared" si="14"/>
        <v>#REF!</v>
      </c>
      <c r="Q30" s="43" t="e">
        <f t="shared" si="15"/>
        <v>#REF!</v>
      </c>
      <c r="R30" s="43">
        <f t="shared" si="16"/>
        <v>0</v>
      </c>
      <c r="S30" s="43" t="e">
        <f t="shared" si="17"/>
        <v>#REF!</v>
      </c>
      <c r="T30" s="69" t="e">
        <f t="shared" si="18"/>
        <v>#REF!</v>
      </c>
      <c r="U30" s="69" t="e">
        <f t="shared" si="19"/>
        <v>#REF!</v>
      </c>
      <c r="V30" s="69" t="e">
        <f t="shared" si="20"/>
        <v>#REF!</v>
      </c>
      <c r="W30" s="43" t="e">
        <f t="shared" si="21"/>
        <v>#REF!</v>
      </c>
      <c r="X30" s="62" t="e">
        <f t="shared" si="22"/>
        <v>#REF!</v>
      </c>
      <c r="Y30" s="53" t="e">
        <f t="shared" si="23"/>
        <v>#REF!</v>
      </c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9"/>
      <c r="AV30" s="9"/>
      <c r="AW30" s="9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</row>
    <row r="31" spans="1:74" s="52" customFormat="1" ht="13.5" customHeight="1">
      <c r="A31" s="432"/>
      <c r="B31" s="434"/>
      <c r="C31" s="419" t="s">
        <v>103</v>
      </c>
      <c r="D31" s="420"/>
      <c r="E31" s="420"/>
      <c r="F31" s="420"/>
      <c r="G31" s="421"/>
      <c r="H31" s="30">
        <v>8</v>
      </c>
      <c r="I31" s="20" t="e">
        <f>介老福!#REF!</f>
        <v>#REF!</v>
      </c>
      <c r="J31" s="86" t="e">
        <f>介老福!#REF!</f>
        <v>#REF!</v>
      </c>
      <c r="K31" s="86" t="e">
        <f>介老福!#REF!</f>
        <v>#REF!</v>
      </c>
      <c r="L31" s="86" t="e">
        <f>介老福!#REF!</f>
        <v>#REF!</v>
      </c>
      <c r="M31" s="87" t="e">
        <f>介老福!#REF!</f>
        <v>#REF!</v>
      </c>
      <c r="N31" s="56" t="e">
        <f>介老福!#REF!</f>
        <v>#REF!</v>
      </c>
      <c r="O31" s="43" t="e">
        <f t="shared" si="13"/>
        <v>#REF!</v>
      </c>
      <c r="P31" s="43" t="e">
        <f t="shared" si="14"/>
        <v>#REF!</v>
      </c>
      <c r="Q31" s="43" t="e">
        <f t="shared" si="15"/>
        <v>#REF!</v>
      </c>
      <c r="R31" s="43">
        <f t="shared" si="16"/>
        <v>0</v>
      </c>
      <c r="S31" s="43" t="e">
        <f t="shared" si="17"/>
        <v>#REF!</v>
      </c>
      <c r="T31" s="69" t="e">
        <f t="shared" si="18"/>
        <v>#REF!</v>
      </c>
      <c r="U31" s="69" t="e">
        <f t="shared" si="19"/>
        <v>#REF!</v>
      </c>
      <c r="V31" s="69" t="e">
        <f t="shared" si="20"/>
        <v>#REF!</v>
      </c>
      <c r="W31" s="43" t="e">
        <f t="shared" si="21"/>
        <v>#REF!</v>
      </c>
      <c r="X31" s="62" t="e">
        <f t="shared" si="22"/>
        <v>#REF!</v>
      </c>
      <c r="Y31" s="53" t="e">
        <f t="shared" si="23"/>
        <v>#REF!</v>
      </c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9"/>
      <c r="AV31" s="9"/>
      <c r="AW31" s="9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</row>
    <row r="32" spans="1:74" s="52" customFormat="1" ht="13.5" customHeight="1">
      <c r="A32" s="432"/>
      <c r="B32" s="434"/>
      <c r="C32" s="419" t="s">
        <v>5</v>
      </c>
      <c r="D32" s="420"/>
      <c r="E32" s="420"/>
      <c r="F32" s="420"/>
      <c r="G32" s="421"/>
      <c r="H32" s="30">
        <v>5</v>
      </c>
      <c r="I32" s="20" t="e">
        <f>介老福!#REF!</f>
        <v>#REF!</v>
      </c>
      <c r="J32" s="86" t="e">
        <f>介老福!#REF!</f>
        <v>#REF!</v>
      </c>
      <c r="K32" s="86" t="e">
        <f>介老福!#REF!</f>
        <v>#REF!</v>
      </c>
      <c r="L32" s="86" t="e">
        <f>介老福!#REF!</f>
        <v>#REF!</v>
      </c>
      <c r="M32" s="87" t="e">
        <f>介老福!#REF!</f>
        <v>#REF!</v>
      </c>
      <c r="N32" s="56" t="e">
        <f>介老福!#REF!</f>
        <v>#REF!</v>
      </c>
      <c r="O32" s="43" t="e">
        <f t="shared" si="13"/>
        <v>#REF!</v>
      </c>
      <c r="P32" s="43" t="e">
        <f t="shared" si="14"/>
        <v>#REF!</v>
      </c>
      <c r="Q32" s="43" t="e">
        <f t="shared" si="15"/>
        <v>#REF!</v>
      </c>
      <c r="R32" s="43">
        <f t="shared" si="16"/>
        <v>0</v>
      </c>
      <c r="S32" s="43" t="e">
        <f t="shared" si="17"/>
        <v>#REF!</v>
      </c>
      <c r="T32" s="69" t="e">
        <f t="shared" si="18"/>
        <v>#REF!</v>
      </c>
      <c r="U32" s="69" t="e">
        <f t="shared" si="19"/>
        <v>#REF!</v>
      </c>
      <c r="V32" s="69" t="e">
        <f t="shared" si="20"/>
        <v>#REF!</v>
      </c>
      <c r="W32" s="43" t="e">
        <f t="shared" si="21"/>
        <v>#REF!</v>
      </c>
      <c r="X32" s="62" t="e">
        <f t="shared" si="22"/>
        <v>#REF!</v>
      </c>
      <c r="Y32" s="53" t="e">
        <f t="shared" si="23"/>
        <v>#REF!</v>
      </c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9"/>
      <c r="AV32" s="9"/>
      <c r="AW32" s="9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</row>
    <row r="33" spans="1:74" s="52" customFormat="1" ht="13.5" customHeight="1">
      <c r="A33" s="432"/>
      <c r="B33" s="434"/>
      <c r="C33" s="419" t="s">
        <v>142</v>
      </c>
      <c r="D33" s="420"/>
      <c r="E33" s="420"/>
      <c r="F33" s="420"/>
      <c r="G33" s="421"/>
      <c r="H33" s="30">
        <v>30</v>
      </c>
      <c r="I33" s="20" t="e">
        <f>介老福!#REF!</f>
        <v>#REF!</v>
      </c>
      <c r="J33" s="86" t="e">
        <f>介老福!#REF!</f>
        <v>#REF!</v>
      </c>
      <c r="K33" s="86" t="e">
        <f>介老福!#REF!</f>
        <v>#REF!</v>
      </c>
      <c r="L33" s="86" t="e">
        <f>介老福!#REF!</f>
        <v>#REF!</v>
      </c>
      <c r="M33" s="87" t="e">
        <f>介老福!#REF!</f>
        <v>#REF!</v>
      </c>
      <c r="N33" s="56" t="e">
        <f>介老福!#REF!</f>
        <v>#REF!</v>
      </c>
      <c r="O33" s="43" t="e">
        <f t="shared" si="13"/>
        <v>#REF!</v>
      </c>
      <c r="P33" s="43" t="e">
        <f t="shared" si="14"/>
        <v>#REF!</v>
      </c>
      <c r="Q33" s="43" t="e">
        <f t="shared" si="15"/>
        <v>#REF!</v>
      </c>
      <c r="R33" s="43">
        <f t="shared" si="16"/>
        <v>0</v>
      </c>
      <c r="S33" s="43" t="e">
        <f t="shared" si="17"/>
        <v>#REF!</v>
      </c>
      <c r="T33" s="69" t="e">
        <f t="shared" si="18"/>
        <v>#REF!</v>
      </c>
      <c r="U33" s="69" t="e">
        <f t="shared" si="19"/>
        <v>#REF!</v>
      </c>
      <c r="V33" s="69" t="e">
        <f t="shared" si="20"/>
        <v>#REF!</v>
      </c>
      <c r="W33" s="43" t="e">
        <f t="shared" si="21"/>
        <v>#REF!</v>
      </c>
      <c r="X33" s="62" t="e">
        <f t="shared" si="22"/>
        <v>#REF!</v>
      </c>
      <c r="Y33" s="53" t="e">
        <f t="shared" si="23"/>
        <v>#REF!</v>
      </c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9"/>
      <c r="AV33" s="9"/>
      <c r="AW33" s="9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</row>
    <row r="34" spans="1:74" s="52" customFormat="1" ht="13.5" customHeight="1">
      <c r="A34" s="432"/>
      <c r="B34" s="434"/>
      <c r="C34" s="419" t="s">
        <v>144</v>
      </c>
      <c r="D34" s="420"/>
      <c r="E34" s="420"/>
      <c r="F34" s="420"/>
      <c r="G34" s="421"/>
      <c r="H34" s="30">
        <v>18</v>
      </c>
      <c r="I34" s="20" t="e">
        <f>介老福!#REF!</f>
        <v>#REF!</v>
      </c>
      <c r="J34" s="86" t="e">
        <f>介老福!#REF!</f>
        <v>#REF!</v>
      </c>
      <c r="K34" s="86" t="e">
        <f>介老福!#REF!</f>
        <v>#REF!</v>
      </c>
      <c r="L34" s="86" t="e">
        <f>介老福!#REF!</f>
        <v>#REF!</v>
      </c>
      <c r="M34" s="87" t="e">
        <f>介老福!#REF!</f>
        <v>#REF!</v>
      </c>
      <c r="N34" s="56" t="e">
        <f>介老福!#REF!</f>
        <v>#REF!</v>
      </c>
      <c r="O34" s="43" t="e">
        <f t="shared" si="13"/>
        <v>#REF!</v>
      </c>
      <c r="P34" s="43" t="e">
        <f t="shared" si="14"/>
        <v>#REF!</v>
      </c>
      <c r="Q34" s="43" t="e">
        <f t="shared" si="15"/>
        <v>#REF!</v>
      </c>
      <c r="R34" s="43">
        <f t="shared" si="16"/>
        <v>0</v>
      </c>
      <c r="S34" s="43" t="e">
        <f t="shared" si="17"/>
        <v>#REF!</v>
      </c>
      <c r="T34" s="69" t="e">
        <f t="shared" si="18"/>
        <v>#REF!</v>
      </c>
      <c r="U34" s="69" t="e">
        <f t="shared" si="19"/>
        <v>#REF!</v>
      </c>
      <c r="V34" s="69" t="e">
        <f t="shared" si="20"/>
        <v>#REF!</v>
      </c>
      <c r="W34" s="43" t="e">
        <f t="shared" si="21"/>
        <v>#REF!</v>
      </c>
      <c r="X34" s="62" t="e">
        <f t="shared" si="22"/>
        <v>#REF!</v>
      </c>
      <c r="Y34" s="53" t="e">
        <f t="shared" si="23"/>
        <v>#REF!</v>
      </c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9"/>
      <c r="AV34" s="9"/>
      <c r="AW34" s="9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</row>
    <row r="35" spans="1:74" s="52" customFormat="1" ht="13.5" customHeight="1">
      <c r="A35" s="432"/>
      <c r="B35" s="434"/>
      <c r="C35" s="419" t="s">
        <v>145</v>
      </c>
      <c r="D35" s="420"/>
      <c r="E35" s="420"/>
      <c r="F35" s="420"/>
      <c r="G35" s="421"/>
      <c r="H35" s="30">
        <v>12</v>
      </c>
      <c r="I35" s="20" t="e">
        <f>介老福!#REF!</f>
        <v>#REF!</v>
      </c>
      <c r="J35" s="86" t="e">
        <f>介老福!#REF!</f>
        <v>#REF!</v>
      </c>
      <c r="K35" s="86" t="e">
        <f>介老福!#REF!</f>
        <v>#REF!</v>
      </c>
      <c r="L35" s="86" t="e">
        <f>介老福!#REF!</f>
        <v>#REF!</v>
      </c>
      <c r="M35" s="87" t="e">
        <f>介老福!#REF!</f>
        <v>#REF!</v>
      </c>
      <c r="N35" s="56" t="e">
        <f>介老福!#REF!</f>
        <v>#REF!</v>
      </c>
      <c r="O35" s="43" t="e">
        <f t="shared" si="13"/>
        <v>#REF!</v>
      </c>
      <c r="P35" s="43" t="e">
        <f t="shared" si="14"/>
        <v>#REF!</v>
      </c>
      <c r="Q35" s="43" t="e">
        <f t="shared" si="15"/>
        <v>#REF!</v>
      </c>
      <c r="R35" s="43">
        <f t="shared" si="16"/>
        <v>0</v>
      </c>
      <c r="S35" s="43" t="e">
        <f t="shared" si="17"/>
        <v>#REF!</v>
      </c>
      <c r="T35" s="69" t="e">
        <f t="shared" si="18"/>
        <v>#REF!</v>
      </c>
      <c r="U35" s="69" t="e">
        <f t="shared" si="19"/>
        <v>#REF!</v>
      </c>
      <c r="V35" s="69" t="e">
        <f t="shared" si="20"/>
        <v>#REF!</v>
      </c>
      <c r="W35" s="43" t="e">
        <f t="shared" si="21"/>
        <v>#REF!</v>
      </c>
      <c r="X35" s="62" t="e">
        <f t="shared" si="22"/>
        <v>#REF!</v>
      </c>
      <c r="Y35" s="53" t="e">
        <f t="shared" si="23"/>
        <v>#REF!</v>
      </c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9"/>
      <c r="AV35" s="9"/>
      <c r="AW35" s="9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</row>
    <row r="36" spans="1:74" s="52" customFormat="1" ht="13.5" customHeight="1">
      <c r="A36" s="432"/>
      <c r="B36" s="434"/>
      <c r="C36" s="419" t="s">
        <v>10</v>
      </c>
      <c r="D36" s="420"/>
      <c r="E36" s="420"/>
      <c r="F36" s="420"/>
      <c r="G36" s="421"/>
      <c r="H36" s="30">
        <v>6</v>
      </c>
      <c r="I36" s="20" t="e">
        <f>介老福!#REF!</f>
        <v>#REF!</v>
      </c>
      <c r="J36" s="86" t="e">
        <f>介老福!#REF!</f>
        <v>#REF!</v>
      </c>
      <c r="K36" s="86" t="e">
        <f>介老福!#REF!</f>
        <v>#REF!</v>
      </c>
      <c r="L36" s="86" t="e">
        <f>介老福!#REF!</f>
        <v>#REF!</v>
      </c>
      <c r="M36" s="87" t="e">
        <f>介老福!#REF!</f>
        <v>#REF!</v>
      </c>
      <c r="N36" s="56" t="e">
        <f>介老福!#REF!</f>
        <v>#REF!</v>
      </c>
      <c r="O36" s="43" t="e">
        <f t="shared" si="13"/>
        <v>#REF!</v>
      </c>
      <c r="P36" s="43" t="e">
        <f t="shared" si="14"/>
        <v>#REF!</v>
      </c>
      <c r="Q36" s="43" t="e">
        <f t="shared" si="15"/>
        <v>#REF!</v>
      </c>
      <c r="R36" s="43">
        <f t="shared" si="16"/>
        <v>0</v>
      </c>
      <c r="S36" s="43" t="e">
        <f t="shared" si="17"/>
        <v>#REF!</v>
      </c>
      <c r="T36" s="69" t="e">
        <f t="shared" si="18"/>
        <v>#REF!</v>
      </c>
      <c r="U36" s="69" t="e">
        <f t="shared" si="19"/>
        <v>#REF!</v>
      </c>
      <c r="V36" s="69" t="e">
        <f t="shared" si="20"/>
        <v>#REF!</v>
      </c>
      <c r="W36" s="43" t="e">
        <f t="shared" si="21"/>
        <v>#REF!</v>
      </c>
      <c r="X36" s="62" t="e">
        <f t="shared" si="22"/>
        <v>#REF!</v>
      </c>
      <c r="Y36" s="53" t="e">
        <f t="shared" si="23"/>
        <v>#REF!</v>
      </c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9"/>
      <c r="AV36" s="9"/>
      <c r="AW36" s="9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</row>
    <row r="37" spans="1:74" s="52" customFormat="1" ht="13.5" customHeight="1">
      <c r="A37" s="432"/>
      <c r="B37" s="435"/>
      <c r="C37" s="416" t="s">
        <v>9</v>
      </c>
      <c r="D37" s="417"/>
      <c r="E37" s="417"/>
      <c r="F37" s="417"/>
      <c r="G37" s="418"/>
      <c r="H37" s="46">
        <v>6</v>
      </c>
      <c r="I37" s="37" t="e">
        <f>介老福!#REF!</f>
        <v>#REF!</v>
      </c>
      <c r="J37" s="88" t="e">
        <f>介老福!#REF!</f>
        <v>#REF!</v>
      </c>
      <c r="K37" s="88" t="e">
        <f>介老福!#REF!</f>
        <v>#REF!</v>
      </c>
      <c r="L37" s="88" t="e">
        <f>介老福!#REF!</f>
        <v>#REF!</v>
      </c>
      <c r="M37" s="89" t="e">
        <f>介老福!#REF!</f>
        <v>#REF!</v>
      </c>
      <c r="N37" s="82" t="e">
        <f>介老福!#REF!</f>
        <v>#REF!</v>
      </c>
      <c r="O37" s="45" t="e">
        <f t="shared" si="13"/>
        <v>#REF!</v>
      </c>
      <c r="P37" s="45" t="e">
        <f t="shared" si="14"/>
        <v>#REF!</v>
      </c>
      <c r="Q37" s="45" t="e">
        <f t="shared" si="15"/>
        <v>#REF!</v>
      </c>
      <c r="R37" s="45">
        <f t="shared" si="16"/>
        <v>0</v>
      </c>
      <c r="S37" s="45" t="e">
        <f t="shared" si="17"/>
        <v>#REF!</v>
      </c>
      <c r="T37" s="65" t="e">
        <f t="shared" si="18"/>
        <v>#REF!</v>
      </c>
      <c r="U37" s="65" t="e">
        <f t="shared" si="19"/>
        <v>#REF!</v>
      </c>
      <c r="V37" s="65" t="e">
        <f t="shared" si="20"/>
        <v>#REF!</v>
      </c>
      <c r="W37" s="45" t="e">
        <f t="shared" si="21"/>
        <v>#REF!</v>
      </c>
      <c r="X37" s="63" t="e">
        <f t="shared" si="22"/>
        <v>#REF!</v>
      </c>
      <c r="Y37" s="53" t="e">
        <f t="shared" si="23"/>
        <v>#REF!</v>
      </c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9"/>
      <c r="AV37" s="9"/>
      <c r="AW37" s="9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</row>
    <row r="38" spans="1:74" s="52" customFormat="1" ht="13.5" customHeight="1">
      <c r="A38" s="432"/>
      <c r="B38" s="467" t="s">
        <v>32</v>
      </c>
      <c r="C38" s="470" t="s">
        <v>8</v>
      </c>
      <c r="D38" s="471"/>
      <c r="E38" s="471"/>
      <c r="F38" s="471"/>
      <c r="G38" s="472"/>
      <c r="H38" s="14">
        <v>12</v>
      </c>
      <c r="I38" s="23" t="e">
        <f>介老福!#REF!</f>
        <v>#REF!</v>
      </c>
      <c r="J38" s="90" t="e">
        <f>介老福!#REF!</f>
        <v>#REF!</v>
      </c>
      <c r="K38" s="90" t="e">
        <f>介老福!#REF!</f>
        <v>#REF!</v>
      </c>
      <c r="L38" s="90" t="e">
        <f>介老福!#REF!</f>
        <v>#REF!</v>
      </c>
      <c r="M38" s="91" t="e">
        <f>介老福!#REF!</f>
        <v>#REF!</v>
      </c>
      <c r="N38" s="15" t="e">
        <f>介老福!#REF!</f>
        <v>#REF!</v>
      </c>
      <c r="O38" s="44" t="e">
        <f t="shared" si="13"/>
        <v>#REF!</v>
      </c>
      <c r="P38" s="44" t="e">
        <f t="shared" si="14"/>
        <v>#REF!</v>
      </c>
      <c r="Q38" s="44" t="e">
        <f t="shared" si="15"/>
        <v>#REF!</v>
      </c>
      <c r="R38" s="44">
        <f t="shared" si="16"/>
        <v>0</v>
      </c>
      <c r="S38" s="44" t="e">
        <f t="shared" si="17"/>
        <v>#REF!</v>
      </c>
      <c r="T38" s="83" t="e">
        <f t="shared" si="18"/>
        <v>#REF!</v>
      </c>
      <c r="U38" s="83" t="e">
        <f t="shared" si="19"/>
        <v>#REF!</v>
      </c>
      <c r="V38" s="83" t="e">
        <f t="shared" si="20"/>
        <v>#REF!</v>
      </c>
      <c r="W38" s="44" t="e">
        <f t="shared" si="21"/>
        <v>#REF!</v>
      </c>
      <c r="X38" s="64" t="e">
        <f t="shared" si="22"/>
        <v>#REF!</v>
      </c>
      <c r="Y38" s="53" t="e">
        <f t="shared" si="23"/>
        <v>#REF!</v>
      </c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9"/>
      <c r="AV38" s="9"/>
      <c r="AW38" s="9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</row>
    <row r="39" spans="1:74" s="52" customFormat="1" ht="13.5" customHeight="1">
      <c r="A39" s="432"/>
      <c r="B39" s="468"/>
      <c r="C39" s="419" t="s">
        <v>6</v>
      </c>
      <c r="D39" s="420"/>
      <c r="E39" s="420"/>
      <c r="F39" s="420"/>
      <c r="G39" s="421"/>
      <c r="H39" s="35">
        <v>14</v>
      </c>
      <c r="I39" s="20" t="e">
        <f>介老福!#REF!</f>
        <v>#REF!</v>
      </c>
      <c r="J39" s="86" t="e">
        <f>介老福!#REF!</f>
        <v>#REF!</v>
      </c>
      <c r="K39" s="86" t="e">
        <f>介老福!#REF!</f>
        <v>#REF!</v>
      </c>
      <c r="L39" s="86" t="e">
        <f>介老福!#REF!</f>
        <v>#REF!</v>
      </c>
      <c r="M39" s="87" t="e">
        <f>介老福!#REF!</f>
        <v>#REF!</v>
      </c>
      <c r="N39" s="36" t="e">
        <f>介老福!#REF!</f>
        <v>#REF!</v>
      </c>
      <c r="O39" s="43" t="e">
        <f t="shared" si="13"/>
        <v>#REF!</v>
      </c>
      <c r="P39" s="43" t="e">
        <f t="shared" si="14"/>
        <v>#REF!</v>
      </c>
      <c r="Q39" s="43" t="e">
        <f t="shared" si="15"/>
        <v>#REF!</v>
      </c>
      <c r="R39" s="43">
        <f t="shared" si="16"/>
        <v>0</v>
      </c>
      <c r="S39" s="43" t="e">
        <f t="shared" si="17"/>
        <v>#REF!</v>
      </c>
      <c r="T39" s="69" t="e">
        <f t="shared" si="18"/>
        <v>#REF!</v>
      </c>
      <c r="U39" s="69" t="e">
        <f t="shared" si="19"/>
        <v>#REF!</v>
      </c>
      <c r="V39" s="69" t="e">
        <f t="shared" si="20"/>
        <v>#REF!</v>
      </c>
      <c r="W39" s="43" t="e">
        <f t="shared" si="21"/>
        <v>#REF!</v>
      </c>
      <c r="X39" s="62" t="e">
        <f t="shared" si="22"/>
        <v>#REF!</v>
      </c>
      <c r="Y39" s="53" t="e">
        <f t="shared" si="23"/>
        <v>#REF!</v>
      </c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9"/>
      <c r="AV39" s="9"/>
      <c r="AW39" s="9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</row>
    <row r="40" spans="1:74" ht="13.5" customHeight="1">
      <c r="A40" s="432"/>
      <c r="B40" s="468"/>
      <c r="C40" s="419" t="s">
        <v>143</v>
      </c>
      <c r="D40" s="420"/>
      <c r="E40" s="420"/>
      <c r="F40" s="420"/>
      <c r="G40" s="421"/>
      <c r="H40" s="35">
        <v>110</v>
      </c>
      <c r="I40" s="20" t="e">
        <f>介老福!#REF!</f>
        <v>#REF!</v>
      </c>
      <c r="J40" s="86" t="e">
        <f>介老福!#REF!</f>
        <v>#REF!</v>
      </c>
      <c r="K40" s="86" t="e">
        <f>介老福!#REF!</f>
        <v>#REF!</v>
      </c>
      <c r="L40" s="86" t="e">
        <f>介老福!#REF!</f>
        <v>#REF!</v>
      </c>
      <c r="M40" s="87" t="e">
        <f>介老福!#REF!</f>
        <v>#REF!</v>
      </c>
      <c r="N40" s="36" t="e">
        <f>介老福!#REF!</f>
        <v>#REF!</v>
      </c>
      <c r="O40" s="43" t="e">
        <f t="shared" si="13"/>
        <v>#REF!</v>
      </c>
      <c r="P40" s="43" t="e">
        <f t="shared" si="14"/>
        <v>#REF!</v>
      </c>
      <c r="Q40" s="43" t="e">
        <f t="shared" si="15"/>
        <v>#REF!</v>
      </c>
      <c r="R40" s="43">
        <f t="shared" si="16"/>
        <v>0</v>
      </c>
      <c r="S40" s="43" t="e">
        <f t="shared" si="17"/>
        <v>#REF!</v>
      </c>
      <c r="T40" s="69" t="e">
        <f t="shared" si="18"/>
        <v>#REF!</v>
      </c>
      <c r="U40" s="69" t="e">
        <f t="shared" si="19"/>
        <v>#REF!</v>
      </c>
      <c r="V40" s="69" t="e">
        <f t="shared" si="20"/>
        <v>#REF!</v>
      </c>
      <c r="W40" s="43" t="e">
        <f t="shared" si="21"/>
        <v>#REF!</v>
      </c>
      <c r="X40" s="62" t="e">
        <f t="shared" si="22"/>
        <v>#REF!</v>
      </c>
      <c r="Y40" s="53" t="e">
        <f t="shared" si="23"/>
        <v>#REF!</v>
      </c>
    </row>
    <row r="41" spans="1:74" ht="13.5" customHeight="1">
      <c r="A41" s="432"/>
      <c r="B41" s="468"/>
      <c r="C41" s="473" t="s">
        <v>26</v>
      </c>
      <c r="D41" s="474"/>
      <c r="E41" s="474"/>
      <c r="F41" s="474"/>
      <c r="G41" s="475"/>
      <c r="H41" s="16">
        <v>18</v>
      </c>
      <c r="I41" s="84" t="e">
        <f>介老福!#REF!</f>
        <v>#REF!</v>
      </c>
      <c r="J41" s="92" t="e">
        <f>介老福!#REF!</f>
        <v>#REF!</v>
      </c>
      <c r="K41" s="92" t="e">
        <f>介老福!#REF!</f>
        <v>#REF!</v>
      </c>
      <c r="L41" s="92" t="e">
        <f>介老福!#REF!</f>
        <v>#REF!</v>
      </c>
      <c r="M41" s="93" t="e">
        <f>介老福!#REF!</f>
        <v>#REF!</v>
      </c>
      <c r="N41" s="85" t="e">
        <f>介老福!#REF!</f>
        <v>#REF!</v>
      </c>
      <c r="O41" s="45" t="e">
        <f t="shared" si="13"/>
        <v>#REF!</v>
      </c>
      <c r="P41" s="45" t="e">
        <f t="shared" si="14"/>
        <v>#REF!</v>
      </c>
      <c r="Q41" s="45" t="e">
        <f t="shared" si="15"/>
        <v>#REF!</v>
      </c>
      <c r="R41" s="45">
        <f t="shared" si="16"/>
        <v>0</v>
      </c>
      <c r="S41" s="45" t="e">
        <f t="shared" si="17"/>
        <v>#REF!</v>
      </c>
      <c r="T41" s="65" t="e">
        <f t="shared" si="18"/>
        <v>#REF!</v>
      </c>
      <c r="U41" s="65" t="e">
        <f t="shared" si="19"/>
        <v>#REF!</v>
      </c>
      <c r="V41" s="65" t="e">
        <f t="shared" si="20"/>
        <v>#REF!</v>
      </c>
      <c r="W41" s="45" t="e">
        <f t="shared" si="21"/>
        <v>#REF!</v>
      </c>
      <c r="X41" s="60" t="e">
        <f t="shared" si="22"/>
        <v>#REF!</v>
      </c>
      <c r="Y41" s="53" t="e">
        <f t="shared" si="23"/>
        <v>#REF!</v>
      </c>
    </row>
    <row r="42" spans="1:74" ht="13.5" customHeight="1">
      <c r="A42" s="432"/>
      <c r="B42" s="468"/>
      <c r="C42" s="470" t="s">
        <v>24</v>
      </c>
      <c r="D42" s="471"/>
      <c r="E42" s="471"/>
      <c r="F42" s="471"/>
      <c r="G42" s="472"/>
      <c r="H42" s="14">
        <v>246</v>
      </c>
      <c r="I42" s="20" t="e">
        <f>介老福!#REF!</f>
        <v>#REF!</v>
      </c>
      <c r="J42" s="86" t="e">
        <f>介老福!#REF!</f>
        <v>#REF!</v>
      </c>
      <c r="K42" s="86" t="e">
        <f>介老福!#REF!</f>
        <v>#REF!</v>
      </c>
      <c r="L42" s="86" t="e">
        <f>介老福!#REF!</f>
        <v>#REF!</v>
      </c>
      <c r="M42" s="87" t="e">
        <f>介老福!#REF!</f>
        <v>#REF!</v>
      </c>
      <c r="N42" s="56" t="e">
        <f>介老福!#REF!</f>
        <v>#REF!</v>
      </c>
      <c r="O42" s="44" t="e">
        <f t="shared" si="13"/>
        <v>#REF!</v>
      </c>
      <c r="P42" s="44" t="e">
        <f t="shared" si="14"/>
        <v>#REF!</v>
      </c>
      <c r="Q42" s="44" t="e">
        <f t="shared" si="15"/>
        <v>#REF!</v>
      </c>
      <c r="R42" s="44">
        <f t="shared" si="16"/>
        <v>0</v>
      </c>
      <c r="S42" s="44" t="e">
        <f t="shared" si="17"/>
        <v>#REF!</v>
      </c>
      <c r="T42" s="83" t="e">
        <f t="shared" si="18"/>
        <v>#REF!</v>
      </c>
      <c r="U42" s="83" t="e">
        <f t="shared" si="19"/>
        <v>#REF!</v>
      </c>
      <c r="V42" s="83" t="e">
        <f t="shared" si="20"/>
        <v>#REF!</v>
      </c>
      <c r="W42" s="44" t="e">
        <f t="shared" si="21"/>
        <v>#REF!</v>
      </c>
      <c r="X42" s="57" t="e">
        <f t="shared" si="22"/>
        <v>#REF!</v>
      </c>
      <c r="Y42" s="53" t="e">
        <f t="shared" si="23"/>
        <v>#REF!</v>
      </c>
    </row>
    <row r="43" spans="1:74" ht="13.5" customHeight="1">
      <c r="A43" s="432"/>
      <c r="B43" s="468"/>
      <c r="C43" s="425" t="s">
        <v>25</v>
      </c>
      <c r="D43" s="426"/>
      <c r="E43" s="426"/>
      <c r="F43" s="426"/>
      <c r="G43" s="427"/>
      <c r="H43" s="16">
        <v>30</v>
      </c>
      <c r="I43" s="20" t="e">
        <f>介老福!#REF!</f>
        <v>#REF!</v>
      </c>
      <c r="J43" s="86" t="e">
        <f>介老福!#REF!</f>
        <v>#REF!</v>
      </c>
      <c r="K43" s="86" t="e">
        <f>介老福!#REF!</f>
        <v>#REF!</v>
      </c>
      <c r="L43" s="86" t="e">
        <f>介老福!#REF!</f>
        <v>#REF!</v>
      </c>
      <c r="M43" s="87" t="e">
        <f>介老福!#REF!</f>
        <v>#REF!</v>
      </c>
      <c r="N43" s="56" t="e">
        <f>介老福!#REF!</f>
        <v>#REF!</v>
      </c>
      <c r="O43" s="43" t="e">
        <f t="shared" si="13"/>
        <v>#REF!</v>
      </c>
      <c r="P43" s="43" t="e">
        <f t="shared" si="14"/>
        <v>#REF!</v>
      </c>
      <c r="Q43" s="43" t="e">
        <f t="shared" si="15"/>
        <v>#REF!</v>
      </c>
      <c r="R43" s="43">
        <f t="shared" si="16"/>
        <v>0</v>
      </c>
      <c r="S43" s="43" t="e">
        <f t="shared" si="17"/>
        <v>#REF!</v>
      </c>
      <c r="T43" s="69" t="e">
        <f t="shared" si="18"/>
        <v>#REF!</v>
      </c>
      <c r="U43" s="69" t="e">
        <f t="shared" si="19"/>
        <v>#REF!</v>
      </c>
      <c r="V43" s="69" t="e">
        <f t="shared" si="20"/>
        <v>#REF!</v>
      </c>
      <c r="W43" s="43" t="e">
        <f t="shared" si="21"/>
        <v>#REF!</v>
      </c>
      <c r="X43" s="62" t="e">
        <f t="shared" si="22"/>
        <v>#REF!</v>
      </c>
      <c r="Y43" s="53" t="e">
        <f t="shared" si="23"/>
        <v>#REF!</v>
      </c>
    </row>
    <row r="44" spans="1:74" ht="13.5" customHeight="1">
      <c r="A44" s="432"/>
      <c r="B44" s="468"/>
      <c r="C44" s="425" t="s">
        <v>70</v>
      </c>
      <c r="D44" s="426"/>
      <c r="E44" s="426"/>
      <c r="F44" s="426"/>
      <c r="G44" s="427"/>
      <c r="H44" s="16">
        <v>144</v>
      </c>
      <c r="I44" s="20" t="e">
        <f>介老福!#REF!</f>
        <v>#REF!</v>
      </c>
      <c r="J44" s="86" t="e">
        <f>介老福!#REF!</f>
        <v>#REF!</v>
      </c>
      <c r="K44" s="86" t="e">
        <f>介老福!#REF!</f>
        <v>#REF!</v>
      </c>
      <c r="L44" s="86" t="e">
        <f>介老福!#REF!</f>
        <v>#REF!</v>
      </c>
      <c r="M44" s="87" t="e">
        <f>介老福!#REF!</f>
        <v>#REF!</v>
      </c>
      <c r="N44" s="56" t="e">
        <f>介老福!#REF!</f>
        <v>#REF!</v>
      </c>
      <c r="O44" s="43" t="e">
        <f t="shared" si="13"/>
        <v>#REF!</v>
      </c>
      <c r="P44" s="43" t="e">
        <f t="shared" si="14"/>
        <v>#REF!</v>
      </c>
      <c r="Q44" s="43" t="e">
        <f t="shared" si="15"/>
        <v>#REF!</v>
      </c>
      <c r="R44" s="43">
        <f t="shared" si="16"/>
        <v>0</v>
      </c>
      <c r="S44" s="43" t="e">
        <f t="shared" si="17"/>
        <v>#REF!</v>
      </c>
      <c r="T44" s="69" t="e">
        <f t="shared" si="18"/>
        <v>#REF!</v>
      </c>
      <c r="U44" s="69" t="e">
        <f t="shared" si="19"/>
        <v>#REF!</v>
      </c>
      <c r="V44" s="69" t="e">
        <f t="shared" si="20"/>
        <v>#REF!</v>
      </c>
      <c r="W44" s="43" t="e">
        <f t="shared" si="21"/>
        <v>#REF!</v>
      </c>
      <c r="X44" s="62" t="e">
        <f t="shared" si="22"/>
        <v>#REF!</v>
      </c>
      <c r="Y44" s="53" t="e">
        <f t="shared" si="23"/>
        <v>#REF!</v>
      </c>
    </row>
    <row r="45" spans="1:74" ht="13.5" customHeight="1">
      <c r="A45" s="432"/>
      <c r="B45" s="468"/>
      <c r="C45" s="425" t="s">
        <v>71</v>
      </c>
      <c r="D45" s="426"/>
      <c r="E45" s="426"/>
      <c r="F45" s="426"/>
      <c r="G45" s="427"/>
      <c r="H45" s="16">
        <v>680</v>
      </c>
      <c r="I45" s="20" t="e">
        <f>介老福!#REF!</f>
        <v>#REF!</v>
      </c>
      <c r="J45" s="86" t="e">
        <f>介老福!#REF!</f>
        <v>#REF!</v>
      </c>
      <c r="K45" s="86" t="e">
        <f>介老福!#REF!</f>
        <v>#REF!</v>
      </c>
      <c r="L45" s="86" t="e">
        <f>介老福!#REF!</f>
        <v>#REF!</v>
      </c>
      <c r="M45" s="87" t="e">
        <f>介老福!#REF!</f>
        <v>#REF!</v>
      </c>
      <c r="N45" s="56" t="e">
        <f>介老福!#REF!</f>
        <v>#REF!</v>
      </c>
      <c r="O45" s="43" t="e">
        <f t="shared" si="13"/>
        <v>#REF!</v>
      </c>
      <c r="P45" s="43" t="e">
        <f t="shared" si="14"/>
        <v>#REF!</v>
      </c>
      <c r="Q45" s="43" t="e">
        <f t="shared" si="15"/>
        <v>#REF!</v>
      </c>
      <c r="R45" s="43">
        <f t="shared" si="16"/>
        <v>0</v>
      </c>
      <c r="S45" s="43" t="e">
        <f t="shared" si="17"/>
        <v>#REF!</v>
      </c>
      <c r="T45" s="69" t="e">
        <f t="shared" si="18"/>
        <v>#REF!</v>
      </c>
      <c r="U45" s="69" t="e">
        <f t="shared" si="19"/>
        <v>#REF!</v>
      </c>
      <c r="V45" s="69" t="e">
        <f t="shared" si="20"/>
        <v>#REF!</v>
      </c>
      <c r="W45" s="43" t="e">
        <f t="shared" si="21"/>
        <v>#REF!</v>
      </c>
      <c r="X45" s="62" t="e">
        <f t="shared" si="22"/>
        <v>#REF!</v>
      </c>
      <c r="Y45" s="53" t="e">
        <f t="shared" si="23"/>
        <v>#REF!</v>
      </c>
    </row>
    <row r="46" spans="1:74" ht="13.5" customHeight="1">
      <c r="A46" s="432"/>
      <c r="B46" s="469"/>
      <c r="C46" s="425" t="s">
        <v>161</v>
      </c>
      <c r="D46" s="426"/>
      <c r="E46" s="426"/>
      <c r="F46" s="426"/>
      <c r="G46" s="427"/>
      <c r="H46" s="17">
        <v>1280</v>
      </c>
      <c r="I46" s="20" t="e">
        <f>介老福!#REF!</f>
        <v>#REF!</v>
      </c>
      <c r="J46" s="86" t="e">
        <f>介老福!#REF!</f>
        <v>#REF!</v>
      </c>
      <c r="K46" s="86" t="e">
        <f>介老福!#REF!</f>
        <v>#REF!</v>
      </c>
      <c r="L46" s="86" t="e">
        <f>介老福!#REF!</f>
        <v>#REF!</v>
      </c>
      <c r="M46" s="87" t="e">
        <f>介老福!#REF!</f>
        <v>#REF!</v>
      </c>
      <c r="N46" s="56" t="e">
        <f>介老福!#REF!</f>
        <v>#REF!</v>
      </c>
      <c r="O46" s="43" t="e">
        <f t="shared" si="13"/>
        <v>#REF!</v>
      </c>
      <c r="P46" s="43" t="e">
        <f t="shared" si="14"/>
        <v>#REF!</v>
      </c>
      <c r="Q46" s="43" t="e">
        <f t="shared" si="15"/>
        <v>#REF!</v>
      </c>
      <c r="R46" s="43">
        <f t="shared" si="16"/>
        <v>0</v>
      </c>
      <c r="S46" s="43" t="e">
        <f t="shared" si="17"/>
        <v>#REF!</v>
      </c>
      <c r="T46" s="69" t="e">
        <f t="shared" si="18"/>
        <v>#REF!</v>
      </c>
      <c r="U46" s="69" t="e">
        <f t="shared" si="19"/>
        <v>#REF!</v>
      </c>
      <c r="V46" s="69" t="e">
        <f t="shared" si="20"/>
        <v>#REF!</v>
      </c>
      <c r="W46" s="43" t="e">
        <f t="shared" si="21"/>
        <v>#REF!</v>
      </c>
      <c r="X46" s="62" t="e">
        <f t="shared" si="22"/>
        <v>#REF!</v>
      </c>
      <c r="Y46" s="53" t="e">
        <f t="shared" si="23"/>
        <v>#REF!</v>
      </c>
    </row>
    <row r="47" spans="1:74" s="102" customFormat="1" ht="13.5" customHeight="1">
      <c r="A47" s="432"/>
      <c r="B47" s="94"/>
      <c r="C47" s="456" t="s">
        <v>146</v>
      </c>
      <c r="D47" s="457"/>
      <c r="E47" s="457"/>
      <c r="F47" s="457"/>
      <c r="G47" s="458"/>
      <c r="H47" s="95"/>
      <c r="I47" s="96"/>
      <c r="J47" s="97"/>
      <c r="K47" s="97"/>
      <c r="L47" s="97"/>
      <c r="M47" s="97"/>
      <c r="N47" s="95"/>
      <c r="O47" s="95" t="e">
        <f>SUM(O27:O41)</f>
        <v>#REF!</v>
      </c>
      <c r="P47" s="95"/>
      <c r="Q47" s="95"/>
      <c r="R47" s="95">
        <f>SUM(R27:R41)</f>
        <v>0</v>
      </c>
      <c r="S47" s="95" t="e">
        <f>SUM(S27:S41)</f>
        <v>#REF!</v>
      </c>
      <c r="T47" s="94"/>
      <c r="U47" s="94"/>
      <c r="V47" s="94"/>
      <c r="W47" s="94"/>
      <c r="X47" s="98" t="e">
        <f>SUM(X27:X41)</f>
        <v>#REF!</v>
      </c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100"/>
      <c r="AV47" s="100"/>
      <c r="AW47" s="100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</row>
    <row r="48" spans="1:74" s="102" customFormat="1" ht="13.5" customHeight="1">
      <c r="A48" s="432"/>
      <c r="B48" s="107"/>
      <c r="C48" s="456" t="s">
        <v>148</v>
      </c>
      <c r="D48" s="457"/>
      <c r="E48" s="457"/>
      <c r="F48" s="457"/>
      <c r="G48" s="458"/>
      <c r="H48" s="103"/>
      <c r="I48" s="104"/>
      <c r="J48" s="104"/>
      <c r="K48" s="104"/>
      <c r="L48" s="105"/>
      <c r="M48" s="105"/>
      <c r="N48" s="103"/>
      <c r="O48" s="103" t="e">
        <f>SUM(O42:O46)</f>
        <v>#REF!</v>
      </c>
      <c r="P48" s="103"/>
      <c r="Q48" s="103"/>
      <c r="R48" s="103">
        <f t="shared" ref="R48:X48" si="24">SUM(R42:R46)</f>
        <v>0</v>
      </c>
      <c r="S48" s="103" t="e">
        <f t="shared" si="24"/>
        <v>#REF!</v>
      </c>
      <c r="T48" s="107"/>
      <c r="U48" s="107"/>
      <c r="V48" s="107"/>
      <c r="W48" s="107"/>
      <c r="X48" s="106" t="e">
        <f t="shared" si="24"/>
        <v>#REF!</v>
      </c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100"/>
      <c r="AV48" s="100"/>
      <c r="AW48" s="100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</row>
    <row r="49" spans="1:74" s="102" customFormat="1" ht="13.5" customHeight="1">
      <c r="A49" s="432"/>
      <c r="B49" s="107"/>
      <c r="C49" s="459" t="s">
        <v>68</v>
      </c>
      <c r="D49" s="460"/>
      <c r="E49" s="460"/>
      <c r="F49" s="460"/>
      <c r="G49" s="461"/>
      <c r="H49" s="103"/>
      <c r="I49" s="105"/>
      <c r="J49" s="105"/>
      <c r="K49" s="105"/>
      <c r="L49" s="105"/>
      <c r="M49" s="105"/>
      <c r="N49" s="103"/>
      <c r="O49" s="103" t="e">
        <f>SUM(O47,O26,O48)</f>
        <v>#REF!</v>
      </c>
      <c r="P49" s="103"/>
      <c r="Q49" s="103"/>
      <c r="R49" s="103">
        <f>SUM(R47,R26,R48)</f>
        <v>0</v>
      </c>
      <c r="S49" s="103" t="e">
        <f>SUM(S47,S26,S48)</f>
        <v>#REF!</v>
      </c>
      <c r="T49" s="107"/>
      <c r="U49" s="107"/>
      <c r="V49" s="107"/>
      <c r="W49" s="107"/>
      <c r="X49" s="109" t="e">
        <f>SUM(X47,X26,X48)</f>
        <v>#REF!</v>
      </c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100"/>
      <c r="AV49" s="100"/>
      <c r="AW49" s="100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</row>
    <row r="50" spans="1:74" s="102" customFormat="1" ht="13.5" customHeight="1">
      <c r="A50" s="432"/>
      <c r="B50" s="462"/>
      <c r="C50" s="464" t="s">
        <v>64</v>
      </c>
      <c r="D50" s="465"/>
      <c r="E50" s="465"/>
      <c r="F50" s="465"/>
      <c r="G50" s="466"/>
      <c r="H50" s="110" t="e">
        <f>介老福!#REF!</f>
        <v>#REF!</v>
      </c>
      <c r="I50" s="111" t="e">
        <f>介老福!#REF!</f>
        <v>#REF!</v>
      </c>
      <c r="J50" s="111"/>
      <c r="K50" s="111"/>
      <c r="L50" s="112"/>
      <c r="M50" s="112"/>
      <c r="N50" s="112"/>
      <c r="O50" s="112" t="e">
        <f>SUM(O49*H50*I50)</f>
        <v>#REF!</v>
      </c>
      <c r="P50" s="112"/>
      <c r="Q50" s="112"/>
      <c r="R50" s="112" t="e">
        <f>SUM(R49*H50*I50)</f>
        <v>#REF!</v>
      </c>
      <c r="S50" s="112" t="e">
        <f>SUM(S49*H50*I50)</f>
        <v>#REF!</v>
      </c>
      <c r="T50" s="113"/>
      <c r="U50" s="113"/>
      <c r="V50" s="113"/>
      <c r="W50" s="113"/>
      <c r="X50" s="114" t="e">
        <f>SUM(O50:S50)</f>
        <v>#REF!</v>
      </c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100"/>
      <c r="AV50" s="100"/>
      <c r="AW50" s="100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</row>
    <row r="51" spans="1:74" s="102" customFormat="1" ht="13.5" customHeight="1">
      <c r="A51" s="432"/>
      <c r="B51" s="463"/>
      <c r="C51" s="464" t="s">
        <v>147</v>
      </c>
      <c r="D51" s="465"/>
      <c r="E51" s="465"/>
      <c r="F51" s="465"/>
      <c r="G51" s="466"/>
      <c r="H51" s="110" t="e">
        <f>介老福!#REF!</f>
        <v>#REF!</v>
      </c>
      <c r="I51" s="111" t="e">
        <f>I50</f>
        <v>#REF!</v>
      </c>
      <c r="J51" s="111"/>
      <c r="K51" s="111"/>
      <c r="L51" s="112"/>
      <c r="M51" s="112"/>
      <c r="N51" s="112">
        <v>12</v>
      </c>
      <c r="O51" s="112" t="e">
        <f>SUM(O48*H51*I51)</f>
        <v>#REF!</v>
      </c>
      <c r="P51" s="112"/>
      <c r="Q51" s="112"/>
      <c r="R51" s="112" t="e">
        <f>SUM(R48*H51*I51)</f>
        <v>#REF!</v>
      </c>
      <c r="S51" s="112" t="e">
        <f>SUM(S48*H51*I51)</f>
        <v>#REF!</v>
      </c>
      <c r="T51" s="113"/>
      <c r="U51" s="113"/>
      <c r="V51" s="113"/>
      <c r="W51" s="113"/>
      <c r="X51" s="114" t="e">
        <f>SUM(O51:S51)</f>
        <v>#REF!</v>
      </c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100"/>
      <c r="AV51" s="100"/>
      <c r="AW51" s="100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</row>
    <row r="52" spans="1:74" s="102" customFormat="1" ht="13.5" customHeight="1">
      <c r="A52" s="432"/>
      <c r="B52" s="439" t="s">
        <v>73</v>
      </c>
      <c r="C52" s="440"/>
      <c r="D52" s="440"/>
      <c r="E52" s="440"/>
      <c r="F52" s="440"/>
      <c r="G52" s="441"/>
      <c r="H52" s="442"/>
      <c r="I52" s="443"/>
      <c r="J52" s="443"/>
      <c r="K52" s="443"/>
      <c r="L52" s="443"/>
      <c r="M52" s="443"/>
      <c r="N52" s="444"/>
      <c r="O52" s="129" t="e">
        <f>SUM(O47+O50+O48)</f>
        <v>#REF!</v>
      </c>
      <c r="P52" s="129"/>
      <c r="Q52" s="129"/>
      <c r="R52" s="129" t="e">
        <f t="shared" ref="R52:X52" si="25">SUM(R47+R50+R48)</f>
        <v>#REF!</v>
      </c>
      <c r="S52" s="129" t="e">
        <f t="shared" si="25"/>
        <v>#REF!</v>
      </c>
      <c r="T52" s="129"/>
      <c r="U52" s="129"/>
      <c r="V52" s="129"/>
      <c r="W52" s="129"/>
      <c r="X52" s="129" t="e">
        <f t="shared" si="25"/>
        <v>#REF!</v>
      </c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100"/>
      <c r="AV52" s="100"/>
      <c r="AW52" s="100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</row>
    <row r="53" spans="1:74" s="102" customFormat="1" ht="13.5" customHeight="1" thickBot="1">
      <c r="A53" s="453" t="s">
        <v>95</v>
      </c>
      <c r="B53" s="454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5"/>
      <c r="O53" s="146" t="e">
        <f>SUM(O26+O52)</f>
        <v>#REF!</v>
      </c>
      <c r="P53" s="146"/>
      <c r="Q53" s="146"/>
      <c r="R53" s="146" t="e">
        <f>SUM(R26+R52)</f>
        <v>#REF!</v>
      </c>
      <c r="S53" s="146" t="e">
        <f>SUM(S26+S52)</f>
        <v>#REF!</v>
      </c>
      <c r="T53" s="147"/>
      <c r="U53" s="147"/>
      <c r="V53" s="147"/>
      <c r="W53" s="147"/>
      <c r="X53" s="148" t="e">
        <f>SUM(X26+X52)</f>
        <v>#REF!</v>
      </c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100"/>
      <c r="AV53" s="100"/>
      <c r="AW53" s="100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</row>
    <row r="54" spans="1:74" ht="13.5" customHeight="1"/>
    <row r="55" spans="1:74" ht="13.5" customHeight="1"/>
    <row r="56" spans="1:74" ht="13.5" customHeight="1"/>
    <row r="57" spans="1:74" ht="13.5" customHeight="1"/>
    <row r="58" spans="1:74" ht="13.5" customHeight="1"/>
    <row r="59" spans="1:74" ht="13.5" customHeight="1"/>
    <row r="60" spans="1:74" ht="13.5" customHeight="1"/>
    <row r="61" spans="1:74" ht="13.5" customHeight="1"/>
    <row r="62" spans="1:74" ht="13.5" customHeight="1"/>
    <row r="63" spans="1:74" ht="13.5" customHeight="1"/>
    <row r="64" spans="1:74" ht="12" customHeight="1"/>
    <row r="65" ht="12" customHeight="1"/>
  </sheetData>
  <sheetProtection selectLockedCells="1"/>
  <mergeCells count="68">
    <mergeCell ref="C44:G44"/>
    <mergeCell ref="A53:N53"/>
    <mergeCell ref="C45:G45"/>
    <mergeCell ref="C46:G46"/>
    <mergeCell ref="C47:G47"/>
    <mergeCell ref="C48:G48"/>
    <mergeCell ref="C49:G49"/>
    <mergeCell ref="B50:B51"/>
    <mergeCell ref="C50:G50"/>
    <mergeCell ref="C51:G51"/>
    <mergeCell ref="B38:B46"/>
    <mergeCell ref="C38:G38"/>
    <mergeCell ref="C39:G39"/>
    <mergeCell ref="C40:G40"/>
    <mergeCell ref="C41:G41"/>
    <mergeCell ref="C42:G42"/>
    <mergeCell ref="C43:G43"/>
    <mergeCell ref="H26:N26"/>
    <mergeCell ref="A27:A52"/>
    <mergeCell ref="B27:B37"/>
    <mergeCell ref="C27:G27"/>
    <mergeCell ref="C28:G28"/>
    <mergeCell ref="C29:G29"/>
    <mergeCell ref="C30:G30"/>
    <mergeCell ref="C31:G31"/>
    <mergeCell ref="B52:G52"/>
    <mergeCell ref="H52:N52"/>
    <mergeCell ref="A6:A26"/>
    <mergeCell ref="B6:B15"/>
    <mergeCell ref="C6:G6"/>
    <mergeCell ref="C7:G7"/>
    <mergeCell ref="B16:B25"/>
    <mergeCell ref="C37:G37"/>
    <mergeCell ref="C32:G32"/>
    <mergeCell ref="C16:G16"/>
    <mergeCell ref="C17:G17"/>
    <mergeCell ref="C18:G18"/>
    <mergeCell ref="C19:G19"/>
    <mergeCell ref="C20:G20"/>
    <mergeCell ref="C21:G21"/>
    <mergeCell ref="B26:G26"/>
    <mergeCell ref="C24:G24"/>
    <mergeCell ref="C33:G33"/>
    <mergeCell ref="C34:G34"/>
    <mergeCell ref="C35:G35"/>
    <mergeCell ref="C36:G36"/>
    <mergeCell ref="H24:H25"/>
    <mergeCell ref="C25:G25"/>
    <mergeCell ref="C14:G14"/>
    <mergeCell ref="H14:H15"/>
    <mergeCell ref="C15:G15"/>
    <mergeCell ref="C22:G22"/>
    <mergeCell ref="H22:H23"/>
    <mergeCell ref="C23:G23"/>
    <mergeCell ref="D3:E3"/>
    <mergeCell ref="H3:X3"/>
    <mergeCell ref="H12:H13"/>
    <mergeCell ref="C13:G13"/>
    <mergeCell ref="D4:E4"/>
    <mergeCell ref="H4:H5"/>
    <mergeCell ref="I4:I5"/>
    <mergeCell ref="N4:N5"/>
    <mergeCell ref="O4:X4"/>
    <mergeCell ref="C9:G9"/>
    <mergeCell ref="C10:G10"/>
    <mergeCell ref="C8:G8"/>
    <mergeCell ref="C11:G11"/>
    <mergeCell ref="C12:G12"/>
  </mergeCells>
  <phoneticPr fontId="14"/>
  <dataValidations count="2">
    <dataValidation type="whole" showInputMessage="1" showErrorMessage="1" sqref="I47:K49 I6:I25">
      <formula1>0</formula1>
      <formula2>1</formula2>
    </dataValidation>
    <dataValidation type="whole" allowBlank="1" showInputMessage="1" showErrorMessage="1" sqref="I50:K51 I27:I46">
      <formula1>0</formula1>
      <formula2>1</formula2>
    </dataValidation>
  </dataValidations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4"/>
  <sheetViews>
    <sheetView zoomScaleNormal="100" workbookViewId="0">
      <selection activeCell="I28" sqref="I28"/>
    </sheetView>
  </sheetViews>
  <sheetFormatPr defaultRowHeight="13.5"/>
  <cols>
    <col min="1" max="2" width="3.125" style="190" customWidth="1"/>
    <col min="3" max="4" width="3.125" style="191" customWidth="1"/>
    <col min="5" max="5" width="5.875" style="191" customWidth="1"/>
    <col min="6" max="7" width="9" style="191" customWidth="1"/>
    <col min="8" max="8" width="4.375" style="235" customWidth="1"/>
    <col min="9" max="9" width="6.25" style="236" customWidth="1"/>
    <col min="10" max="14" width="9" style="236"/>
    <col min="15" max="29" width="9" style="191"/>
    <col min="30" max="54" width="9" style="192"/>
    <col min="55" max="16384" width="9" style="190"/>
  </cols>
  <sheetData>
    <row r="1" spans="1:54">
      <c r="A1" s="189" t="s">
        <v>166</v>
      </c>
    </row>
    <row r="2" spans="1:54" ht="13.5" customHeight="1" thickBot="1">
      <c r="D2" s="359" t="s">
        <v>149</v>
      </c>
      <c r="E2" s="360"/>
      <c r="F2" s="195">
        <v>10.66</v>
      </c>
      <c r="G2" s="333" t="e">
        <f>#REF!</f>
        <v>#REF!</v>
      </c>
      <c r="H2" s="337" t="s">
        <v>342</v>
      </c>
      <c r="I2" s="237"/>
    </row>
    <row r="3" spans="1:54" ht="13.5" customHeight="1">
      <c r="A3" s="481" t="s">
        <v>276</v>
      </c>
      <c r="B3" s="482"/>
      <c r="C3" s="482"/>
      <c r="D3" s="482"/>
      <c r="E3" s="482"/>
      <c r="F3" s="482"/>
      <c r="G3" s="482"/>
      <c r="H3" s="482"/>
      <c r="I3" s="482"/>
      <c r="J3" s="238" t="s">
        <v>271</v>
      </c>
      <c r="K3" s="238" t="s">
        <v>272</v>
      </c>
      <c r="L3" s="238" t="s">
        <v>273</v>
      </c>
      <c r="M3" s="238" t="s">
        <v>274</v>
      </c>
      <c r="N3" s="239" t="s">
        <v>275</v>
      </c>
    </row>
    <row r="4" spans="1:54" ht="13.5" customHeight="1">
      <c r="A4" s="483"/>
      <c r="B4" s="484"/>
      <c r="C4" s="484"/>
      <c r="D4" s="484"/>
      <c r="E4" s="484"/>
      <c r="F4" s="484"/>
      <c r="G4" s="484"/>
      <c r="H4" s="484"/>
      <c r="I4" s="484"/>
      <c r="J4" s="241">
        <v>584</v>
      </c>
      <c r="K4" s="241">
        <v>652</v>
      </c>
      <c r="L4" s="241">
        <v>722</v>
      </c>
      <c r="M4" s="241">
        <v>790</v>
      </c>
      <c r="N4" s="242">
        <v>856</v>
      </c>
    </row>
    <row r="5" spans="1:54" s="191" customFormat="1" ht="13.5" customHeight="1">
      <c r="A5" s="490" t="s">
        <v>72</v>
      </c>
      <c r="B5" s="493" t="s">
        <v>69</v>
      </c>
      <c r="C5" s="495" t="s">
        <v>31</v>
      </c>
      <c r="D5" s="496"/>
      <c r="E5" s="496"/>
      <c r="F5" s="496"/>
      <c r="G5" s="497"/>
      <c r="H5" s="326">
        <v>1</v>
      </c>
      <c r="I5" s="243">
        <v>12</v>
      </c>
      <c r="J5" s="250">
        <f>SUM(H5*I5)</f>
        <v>12</v>
      </c>
      <c r="K5" s="211"/>
      <c r="L5" s="211"/>
      <c r="M5" s="211"/>
      <c r="N5" s="213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</row>
    <row r="6" spans="1:54" s="191" customFormat="1" ht="13.5" customHeight="1">
      <c r="A6" s="491"/>
      <c r="B6" s="494"/>
      <c r="C6" s="366" t="s">
        <v>74</v>
      </c>
      <c r="D6" s="367"/>
      <c r="E6" s="367"/>
      <c r="F6" s="367"/>
      <c r="G6" s="368"/>
      <c r="H6" s="274">
        <v>1</v>
      </c>
      <c r="I6" s="200">
        <v>13</v>
      </c>
      <c r="J6" s="214">
        <f t="shared" ref="J6:J15" si="0">SUM(H6*I6)</f>
        <v>13</v>
      </c>
      <c r="K6" s="214"/>
      <c r="L6" s="214"/>
      <c r="M6" s="214"/>
      <c r="N6" s="216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</row>
    <row r="7" spans="1:54" s="191" customFormat="1" ht="13.5" customHeight="1">
      <c r="A7" s="491"/>
      <c r="B7" s="494"/>
      <c r="C7" s="366" t="s">
        <v>361</v>
      </c>
      <c r="D7" s="367"/>
      <c r="E7" s="367"/>
      <c r="F7" s="367"/>
      <c r="G7" s="368"/>
      <c r="H7" s="274">
        <v>0</v>
      </c>
      <c r="I7" s="200">
        <v>15</v>
      </c>
      <c r="J7" s="214">
        <f t="shared" si="0"/>
        <v>0</v>
      </c>
      <c r="K7" s="214"/>
      <c r="L7" s="214"/>
      <c r="M7" s="214"/>
      <c r="N7" s="216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</row>
    <row r="8" spans="1:54" s="191" customFormat="1" ht="13.5" customHeight="1">
      <c r="A8" s="491"/>
      <c r="B8" s="494"/>
      <c r="C8" s="366" t="s">
        <v>75</v>
      </c>
      <c r="D8" s="367"/>
      <c r="E8" s="367"/>
      <c r="F8" s="367"/>
      <c r="G8" s="368"/>
      <c r="H8" s="274">
        <v>0</v>
      </c>
      <c r="I8" s="200">
        <v>4</v>
      </c>
      <c r="J8" s="214">
        <f t="shared" si="0"/>
        <v>0</v>
      </c>
      <c r="K8" s="214"/>
      <c r="L8" s="214"/>
      <c r="M8" s="214"/>
      <c r="N8" s="216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</row>
    <row r="9" spans="1:54" s="191" customFormat="1" ht="13.5" customHeight="1">
      <c r="A9" s="491"/>
      <c r="B9" s="494"/>
      <c r="C9" s="366" t="s">
        <v>76</v>
      </c>
      <c r="D9" s="367"/>
      <c r="E9" s="367"/>
      <c r="F9" s="367"/>
      <c r="G9" s="368"/>
      <c r="H9" s="274">
        <v>0</v>
      </c>
      <c r="I9" s="200">
        <v>8</v>
      </c>
      <c r="J9" s="214">
        <f t="shared" si="0"/>
        <v>0</v>
      </c>
      <c r="K9" s="214"/>
      <c r="L9" s="214"/>
      <c r="M9" s="214"/>
      <c r="N9" s="216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</row>
    <row r="10" spans="1:54" s="191" customFormat="1" ht="13.5" customHeight="1">
      <c r="A10" s="491"/>
      <c r="B10" s="494"/>
      <c r="C10" s="366" t="s">
        <v>144</v>
      </c>
      <c r="D10" s="367"/>
      <c r="E10" s="367"/>
      <c r="F10" s="367"/>
      <c r="G10" s="368"/>
      <c r="H10" s="274">
        <v>0</v>
      </c>
      <c r="I10" s="200">
        <v>18</v>
      </c>
      <c r="J10" s="214">
        <f t="shared" si="0"/>
        <v>0</v>
      </c>
      <c r="K10" s="214"/>
      <c r="L10" s="214"/>
      <c r="M10" s="214"/>
      <c r="N10" s="216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</row>
    <row r="11" spans="1:54" s="191" customFormat="1" ht="13.5" customHeight="1">
      <c r="A11" s="491"/>
      <c r="B11" s="494"/>
      <c r="C11" s="366" t="s">
        <v>145</v>
      </c>
      <c r="D11" s="367"/>
      <c r="E11" s="367"/>
      <c r="F11" s="367"/>
      <c r="G11" s="368"/>
      <c r="H11" s="274">
        <v>0</v>
      </c>
      <c r="I11" s="200">
        <v>12</v>
      </c>
      <c r="J11" s="214">
        <f t="shared" si="0"/>
        <v>0</v>
      </c>
      <c r="K11" s="214"/>
      <c r="L11" s="214"/>
      <c r="M11" s="214"/>
      <c r="N11" s="216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</row>
    <row r="12" spans="1:54" s="191" customFormat="1" ht="13.5" customHeight="1">
      <c r="A12" s="491"/>
      <c r="B12" s="494"/>
      <c r="C12" s="366" t="s">
        <v>10</v>
      </c>
      <c r="D12" s="367"/>
      <c r="E12" s="367"/>
      <c r="F12" s="367"/>
      <c r="G12" s="368"/>
      <c r="H12" s="274">
        <v>0</v>
      </c>
      <c r="I12" s="200">
        <v>6</v>
      </c>
      <c r="J12" s="214">
        <f t="shared" si="0"/>
        <v>0</v>
      </c>
      <c r="K12" s="214"/>
      <c r="L12" s="214"/>
      <c r="M12" s="214"/>
      <c r="N12" s="216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</row>
    <row r="13" spans="1:54" s="191" customFormat="1" ht="13.5" customHeight="1">
      <c r="A13" s="491"/>
      <c r="B13" s="494"/>
      <c r="C13" s="366" t="s">
        <v>9</v>
      </c>
      <c r="D13" s="367"/>
      <c r="E13" s="367"/>
      <c r="F13" s="367"/>
      <c r="G13" s="368"/>
      <c r="H13" s="274">
        <v>1</v>
      </c>
      <c r="I13" s="200">
        <v>6</v>
      </c>
      <c r="J13" s="214">
        <f t="shared" si="0"/>
        <v>6</v>
      </c>
      <c r="K13" s="214"/>
      <c r="L13" s="214"/>
      <c r="M13" s="214"/>
      <c r="N13" s="216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</row>
    <row r="14" spans="1:54" s="191" customFormat="1" ht="13.5" customHeight="1">
      <c r="A14" s="491"/>
      <c r="B14" s="485"/>
      <c r="C14" s="384" t="s">
        <v>150</v>
      </c>
      <c r="D14" s="385"/>
      <c r="E14" s="385"/>
      <c r="F14" s="385"/>
      <c r="G14" s="386"/>
      <c r="H14" s="325">
        <v>0</v>
      </c>
      <c r="I14" s="204">
        <v>56</v>
      </c>
      <c r="J14" s="214">
        <f t="shared" si="0"/>
        <v>0</v>
      </c>
      <c r="K14" s="214"/>
      <c r="L14" s="214"/>
      <c r="M14" s="214"/>
      <c r="N14" s="216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</row>
    <row r="15" spans="1:54" s="191" customFormat="1" ht="13.5" customHeight="1" thickBot="1">
      <c r="A15" s="492"/>
      <c r="B15" s="486"/>
      <c r="C15" s="487" t="s">
        <v>26</v>
      </c>
      <c r="D15" s="488"/>
      <c r="E15" s="488"/>
      <c r="F15" s="488"/>
      <c r="G15" s="489"/>
      <c r="H15" s="327">
        <v>0</v>
      </c>
      <c r="I15" s="209">
        <v>23</v>
      </c>
      <c r="J15" s="217">
        <f t="shared" si="0"/>
        <v>0</v>
      </c>
      <c r="K15" s="217"/>
      <c r="L15" s="217"/>
      <c r="M15" s="217"/>
      <c r="N15" s="218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</row>
    <row r="16" spans="1:54" ht="13.5" customHeight="1">
      <c r="A16" s="476" t="s">
        <v>249</v>
      </c>
      <c r="B16" s="477"/>
      <c r="C16" s="477"/>
      <c r="D16" s="477"/>
      <c r="E16" s="477"/>
      <c r="F16" s="477"/>
      <c r="G16" s="477"/>
      <c r="H16" s="478"/>
      <c r="I16" s="203"/>
      <c r="J16" s="219">
        <f>SUM(J4:J15)</f>
        <v>615</v>
      </c>
      <c r="K16" s="219">
        <f>SUM(K4,J5:J15)</f>
        <v>683</v>
      </c>
      <c r="L16" s="219">
        <f>SUM(L4,J5:J15)</f>
        <v>753</v>
      </c>
      <c r="M16" s="219">
        <f>SUM(M4,J5:J15)</f>
        <v>821</v>
      </c>
      <c r="N16" s="251">
        <f>SUM(N4,J5:J15)</f>
        <v>887</v>
      </c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</row>
    <row r="17" spans="1:54" ht="13.5" customHeight="1">
      <c r="A17" s="375" t="s">
        <v>343</v>
      </c>
      <c r="B17" s="376"/>
      <c r="C17" s="376"/>
      <c r="D17" s="376"/>
      <c r="E17" s="376"/>
      <c r="F17" s="376"/>
      <c r="G17" s="376"/>
      <c r="H17" s="377"/>
      <c r="I17" s="203"/>
      <c r="J17" s="219" t="e">
        <f>$G$2</f>
        <v>#REF!</v>
      </c>
      <c r="K17" s="219" t="e">
        <f t="shared" ref="K17:N17" si="1">$G$2</f>
        <v>#REF!</v>
      </c>
      <c r="L17" s="219" t="e">
        <f t="shared" si="1"/>
        <v>#REF!</v>
      </c>
      <c r="M17" s="219" t="e">
        <f t="shared" si="1"/>
        <v>#REF!</v>
      </c>
      <c r="N17" s="219" t="e">
        <f t="shared" si="1"/>
        <v>#REF!</v>
      </c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</row>
    <row r="18" spans="1:54" ht="13.5" customHeight="1">
      <c r="A18" s="375" t="s">
        <v>344</v>
      </c>
      <c r="B18" s="376"/>
      <c r="C18" s="376"/>
      <c r="D18" s="376"/>
      <c r="E18" s="376"/>
      <c r="F18" s="376"/>
      <c r="G18" s="376"/>
      <c r="H18" s="377"/>
      <c r="I18" s="203"/>
      <c r="J18" s="219" t="e">
        <f>SUM(J16*J17)</f>
        <v>#REF!</v>
      </c>
      <c r="K18" s="219" t="e">
        <f t="shared" ref="K18:N18" si="2">SUM(K16*K17)</f>
        <v>#REF!</v>
      </c>
      <c r="L18" s="219" t="e">
        <f t="shared" si="2"/>
        <v>#REF!</v>
      </c>
      <c r="M18" s="219" t="e">
        <f t="shared" si="2"/>
        <v>#REF!</v>
      </c>
      <c r="N18" s="219" t="e">
        <f t="shared" si="2"/>
        <v>#REF!</v>
      </c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</row>
    <row r="19" spans="1:54" ht="13.5" customHeight="1">
      <c r="A19" s="375" t="s">
        <v>250</v>
      </c>
      <c r="B19" s="376"/>
      <c r="C19" s="376"/>
      <c r="D19" s="376"/>
      <c r="E19" s="376"/>
      <c r="F19" s="376"/>
      <c r="G19" s="376"/>
      <c r="H19" s="377"/>
      <c r="I19" s="210">
        <v>8.3000000000000004E-2</v>
      </c>
      <c r="J19" s="214" t="e">
        <f>SUM(J18*$I$19)</f>
        <v>#REF!</v>
      </c>
      <c r="K19" s="214" t="e">
        <f>SUM(K18*$I$19)</f>
        <v>#REF!</v>
      </c>
      <c r="L19" s="214" t="e">
        <f t="shared" ref="L19:N19" si="3">SUM(L18*$I$19)</f>
        <v>#REF!</v>
      </c>
      <c r="M19" s="214" t="e">
        <f t="shared" si="3"/>
        <v>#REF!</v>
      </c>
      <c r="N19" s="214" t="e">
        <f t="shared" si="3"/>
        <v>#REF!</v>
      </c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</row>
    <row r="20" spans="1:54" ht="13.5" customHeight="1">
      <c r="A20" s="375" t="s">
        <v>251</v>
      </c>
      <c r="B20" s="376"/>
      <c r="C20" s="376"/>
      <c r="D20" s="376"/>
      <c r="E20" s="376"/>
      <c r="F20" s="376"/>
      <c r="G20" s="376"/>
      <c r="H20" s="377"/>
      <c r="I20" s="206"/>
      <c r="J20" s="214" t="e">
        <f>SUM(J18:J19)</f>
        <v>#REF!</v>
      </c>
      <c r="K20" s="214" t="e">
        <f t="shared" ref="K20:N20" si="4">SUM(K18:K19)</f>
        <v>#REF!</v>
      </c>
      <c r="L20" s="214" t="e">
        <f t="shared" si="4"/>
        <v>#REF!</v>
      </c>
      <c r="M20" s="214" t="e">
        <f t="shared" si="4"/>
        <v>#REF!</v>
      </c>
      <c r="N20" s="214" t="e">
        <f t="shared" si="4"/>
        <v>#REF!</v>
      </c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</row>
    <row r="21" spans="1:54" ht="13.5" customHeight="1">
      <c r="A21" s="381">
        <v>1</v>
      </c>
      <c r="B21" s="382"/>
      <c r="C21" s="382"/>
      <c r="D21" s="382"/>
      <c r="E21" s="382"/>
      <c r="F21" s="382"/>
      <c r="G21" s="382"/>
      <c r="H21" s="383"/>
      <c r="I21" s="206"/>
      <c r="J21" s="214" t="e">
        <f>ROUNDDOWN($F$2*J20,0)</f>
        <v>#REF!</v>
      </c>
      <c r="K21" s="214" t="e">
        <f t="shared" ref="K21:N21" si="5">ROUNDDOWN($F$2*K20,0)</f>
        <v>#REF!</v>
      </c>
      <c r="L21" s="214" t="e">
        <f t="shared" si="5"/>
        <v>#REF!</v>
      </c>
      <c r="M21" s="214" t="e">
        <f t="shared" si="5"/>
        <v>#REF!</v>
      </c>
      <c r="N21" s="216" t="e">
        <f t="shared" si="5"/>
        <v>#REF!</v>
      </c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</row>
    <row r="22" spans="1:54" ht="13.5" customHeight="1">
      <c r="A22" s="381">
        <v>0.9</v>
      </c>
      <c r="B22" s="382"/>
      <c r="C22" s="382"/>
      <c r="D22" s="382"/>
      <c r="E22" s="382"/>
      <c r="F22" s="382"/>
      <c r="G22" s="382"/>
      <c r="H22" s="383"/>
      <c r="I22" s="206"/>
      <c r="J22" s="214" t="e">
        <f>ROUNDDOWN(J21*$A$22,0)</f>
        <v>#REF!</v>
      </c>
      <c r="K22" s="214" t="e">
        <f t="shared" ref="K22:N22" si="6">ROUNDDOWN(K21*$A$22,0)</f>
        <v>#REF!</v>
      </c>
      <c r="L22" s="214" t="e">
        <f t="shared" si="6"/>
        <v>#REF!</v>
      </c>
      <c r="M22" s="214" t="e">
        <f t="shared" si="6"/>
        <v>#REF!</v>
      </c>
      <c r="N22" s="216" t="e">
        <f t="shared" si="6"/>
        <v>#REF!</v>
      </c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</row>
    <row r="23" spans="1:54" ht="13.5" customHeight="1">
      <c r="A23" s="381">
        <v>0.1</v>
      </c>
      <c r="B23" s="382"/>
      <c r="C23" s="382"/>
      <c r="D23" s="382"/>
      <c r="E23" s="382"/>
      <c r="F23" s="382"/>
      <c r="G23" s="382"/>
      <c r="H23" s="383"/>
      <c r="I23" s="206"/>
      <c r="J23" s="214" t="e">
        <f>SUM(J21-J22)</f>
        <v>#REF!</v>
      </c>
      <c r="K23" s="214" t="e">
        <f t="shared" ref="K23:N23" si="7">SUM(K21-K22)</f>
        <v>#REF!</v>
      </c>
      <c r="L23" s="214" t="e">
        <f t="shared" si="7"/>
        <v>#REF!</v>
      </c>
      <c r="M23" s="214" t="e">
        <f t="shared" si="7"/>
        <v>#REF!</v>
      </c>
      <c r="N23" s="216" t="e">
        <f t="shared" si="7"/>
        <v>#REF!</v>
      </c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</row>
    <row r="24" spans="1:54" ht="13.5" customHeight="1">
      <c r="A24" s="381">
        <v>0.8</v>
      </c>
      <c r="B24" s="382"/>
      <c r="C24" s="382"/>
      <c r="D24" s="382"/>
      <c r="E24" s="382"/>
      <c r="F24" s="382"/>
      <c r="G24" s="382"/>
      <c r="H24" s="383"/>
      <c r="I24" s="206"/>
      <c r="J24" s="214" t="e">
        <f>ROUNDDOWN(J21*$A$24,0)</f>
        <v>#REF!</v>
      </c>
      <c r="K24" s="214" t="e">
        <f t="shared" ref="K24:N24" si="8">ROUNDDOWN(K21*$A$24,0)</f>
        <v>#REF!</v>
      </c>
      <c r="L24" s="214" t="e">
        <f t="shared" si="8"/>
        <v>#REF!</v>
      </c>
      <c r="M24" s="214" t="e">
        <f t="shared" si="8"/>
        <v>#REF!</v>
      </c>
      <c r="N24" s="216" t="e">
        <f t="shared" si="8"/>
        <v>#REF!</v>
      </c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</row>
    <row r="25" spans="1:54" ht="13.5" customHeight="1" thickBot="1">
      <c r="A25" s="372">
        <v>0.2</v>
      </c>
      <c r="B25" s="373"/>
      <c r="C25" s="373"/>
      <c r="D25" s="373"/>
      <c r="E25" s="373"/>
      <c r="F25" s="373"/>
      <c r="G25" s="373"/>
      <c r="H25" s="374"/>
      <c r="I25" s="209"/>
      <c r="J25" s="217" t="e">
        <f>SUM(J21-J24)</f>
        <v>#REF!</v>
      </c>
      <c r="K25" s="217" t="e">
        <f t="shared" ref="K25:N25" si="9">SUM(K21-K24)</f>
        <v>#REF!</v>
      </c>
      <c r="L25" s="217" t="e">
        <f t="shared" si="9"/>
        <v>#REF!</v>
      </c>
      <c r="M25" s="217" t="e">
        <f t="shared" si="9"/>
        <v>#REF!</v>
      </c>
      <c r="N25" s="218" t="e">
        <f t="shared" si="9"/>
        <v>#REF!</v>
      </c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</row>
    <row r="26" spans="1:54" s="191" customFormat="1" ht="13.5" customHeight="1">
      <c r="A26" s="479" t="s">
        <v>77</v>
      </c>
      <c r="B26" s="479"/>
      <c r="C26" s="479"/>
      <c r="D26" s="479"/>
      <c r="E26" s="479"/>
      <c r="F26" s="479"/>
      <c r="G26" s="480"/>
      <c r="H26" s="240">
        <v>2</v>
      </c>
      <c r="I26" s="202">
        <v>184</v>
      </c>
      <c r="J26" s="236">
        <f>SUM(H26*I26)</f>
        <v>368</v>
      </c>
      <c r="K26" s="248"/>
      <c r="L26" s="249"/>
      <c r="M26" s="249"/>
      <c r="N26" s="249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</row>
    <row r="27" spans="1:54" ht="13.5" customHeight="1">
      <c r="A27" s="375" t="s">
        <v>250</v>
      </c>
      <c r="B27" s="376"/>
      <c r="C27" s="376"/>
      <c r="D27" s="376"/>
      <c r="E27" s="376"/>
      <c r="F27" s="376"/>
      <c r="G27" s="376"/>
      <c r="H27" s="377"/>
      <c r="I27" s="210">
        <v>8.3000000000000004E-2</v>
      </c>
      <c r="J27" s="244">
        <f>SUM(J26*I27)</f>
        <v>30.544</v>
      </c>
      <c r="K27" s="246"/>
      <c r="L27" s="247"/>
      <c r="M27" s="247"/>
      <c r="N27" s="247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</row>
    <row r="28" spans="1:54" ht="13.5" customHeight="1">
      <c r="A28" s="375" t="s">
        <v>251</v>
      </c>
      <c r="B28" s="376"/>
      <c r="C28" s="376"/>
      <c r="D28" s="376"/>
      <c r="E28" s="376"/>
      <c r="F28" s="376"/>
      <c r="G28" s="376"/>
      <c r="H28" s="377"/>
      <c r="I28" s="206"/>
      <c r="J28" s="244">
        <f>SUM(J26:J27)</f>
        <v>398.54399999999998</v>
      </c>
      <c r="K28" s="246"/>
      <c r="L28" s="247"/>
      <c r="M28" s="247"/>
      <c r="N28" s="247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</row>
    <row r="29" spans="1:54" ht="13.5" customHeight="1">
      <c r="A29" s="381">
        <v>1</v>
      </c>
      <c r="B29" s="382"/>
      <c r="C29" s="382"/>
      <c r="D29" s="382"/>
      <c r="E29" s="382"/>
      <c r="F29" s="382"/>
      <c r="G29" s="382"/>
      <c r="H29" s="383"/>
      <c r="I29" s="206"/>
      <c r="J29" s="244">
        <f>ROUNDDOWN(F2*J28,0)</f>
        <v>4248</v>
      </c>
      <c r="K29" s="246"/>
      <c r="L29" s="247"/>
      <c r="M29" s="247"/>
      <c r="N29" s="247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</row>
    <row r="30" spans="1:54" ht="13.5" customHeight="1">
      <c r="A30" s="381">
        <v>0.9</v>
      </c>
      <c r="B30" s="382"/>
      <c r="C30" s="382"/>
      <c r="D30" s="382"/>
      <c r="E30" s="382"/>
      <c r="F30" s="382"/>
      <c r="G30" s="382"/>
      <c r="H30" s="383"/>
      <c r="I30" s="206"/>
      <c r="J30" s="244">
        <f>ROUNDDOWN(J29*A30,0)</f>
        <v>3823</v>
      </c>
      <c r="K30" s="246"/>
      <c r="L30" s="247"/>
      <c r="M30" s="247"/>
      <c r="N30" s="247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</row>
    <row r="31" spans="1:54" ht="13.5" customHeight="1">
      <c r="A31" s="381">
        <v>0.1</v>
      </c>
      <c r="B31" s="382"/>
      <c r="C31" s="382"/>
      <c r="D31" s="382"/>
      <c r="E31" s="382"/>
      <c r="F31" s="382"/>
      <c r="G31" s="382"/>
      <c r="H31" s="383"/>
      <c r="I31" s="206"/>
      <c r="J31" s="244">
        <f>SUM(J29-J30)</f>
        <v>425</v>
      </c>
      <c r="K31" s="246"/>
      <c r="L31" s="247"/>
      <c r="M31" s="247"/>
      <c r="N31" s="247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</row>
    <row r="32" spans="1:54" ht="13.5" customHeight="1">
      <c r="A32" s="381">
        <v>0.8</v>
      </c>
      <c r="B32" s="382"/>
      <c r="C32" s="382"/>
      <c r="D32" s="382"/>
      <c r="E32" s="382"/>
      <c r="F32" s="382"/>
      <c r="G32" s="382"/>
      <c r="H32" s="383"/>
      <c r="I32" s="206"/>
      <c r="J32" s="244">
        <f>ROUNDDOWN(J29*A32,0)</f>
        <v>3398</v>
      </c>
      <c r="K32" s="246"/>
      <c r="L32" s="247"/>
      <c r="M32" s="247"/>
      <c r="N32" s="247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</row>
    <row r="33" spans="1:54" ht="13.5" customHeight="1" thickBot="1">
      <c r="A33" s="372">
        <v>0.2</v>
      </c>
      <c r="B33" s="373"/>
      <c r="C33" s="373"/>
      <c r="D33" s="373"/>
      <c r="E33" s="373"/>
      <c r="F33" s="373"/>
      <c r="G33" s="373"/>
      <c r="H33" s="374"/>
      <c r="I33" s="209"/>
      <c r="J33" s="245">
        <f>SUM(J29-J32)</f>
        <v>850</v>
      </c>
      <c r="K33" s="246"/>
      <c r="L33" s="247"/>
      <c r="M33" s="247"/>
      <c r="N33" s="247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</row>
    <row r="34" spans="1:54" ht="13.5" customHeight="1"/>
    <row r="35" spans="1:54" s="191" customFormat="1" ht="13.5" customHeight="1">
      <c r="A35" s="190"/>
      <c r="B35" s="190"/>
      <c r="H35" s="235"/>
      <c r="I35" s="236"/>
      <c r="J35" s="236"/>
      <c r="K35" s="236"/>
      <c r="L35" s="236"/>
      <c r="M35" s="236"/>
      <c r="N35" s="236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</row>
    <row r="36" spans="1:54" ht="13.5" customHeight="1"/>
    <row r="37" spans="1:54" ht="13.5" customHeight="1"/>
    <row r="38" spans="1:54" ht="13.5" customHeight="1"/>
    <row r="39" spans="1:54" ht="13.5" customHeight="1"/>
    <row r="40" spans="1:54" ht="13.5" customHeight="1"/>
    <row r="41" spans="1:54" ht="13.5" customHeight="1"/>
    <row r="42" spans="1:54" ht="13.5" customHeight="1"/>
    <row r="43" spans="1:54" ht="13.5" customHeight="1"/>
    <row r="44" spans="1:54" ht="13.5" customHeight="1"/>
    <row r="45" spans="1:54" ht="13.5" customHeight="1"/>
    <row r="46" spans="1:54" ht="13.5" customHeight="1"/>
    <row r="47" spans="1:54" ht="13.5" customHeight="1"/>
    <row r="48" spans="1:54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2" customHeight="1"/>
    <row r="84" ht="12" customHeight="1"/>
  </sheetData>
  <sheetProtection algorithmName="SHA-512" hashValue="qmKAolCoe43zVuX8/wEPihGiCpm3SpykRAnT5cqhHvjJgQPtwORXGZkNrFdcVvftKMtd2uSy3pKY1bI5p9+/hg==" saltValue="ZfxA1CDjxdtvngS6KXjinA==" spinCount="100000" sheet="1" objects="1" scenarios="1" selectLockedCells="1"/>
  <mergeCells count="34">
    <mergeCell ref="A3:I4"/>
    <mergeCell ref="D2:E2"/>
    <mergeCell ref="C13:G13"/>
    <mergeCell ref="B14:B15"/>
    <mergeCell ref="C14:G14"/>
    <mergeCell ref="C15:G15"/>
    <mergeCell ref="A5:A15"/>
    <mergeCell ref="B5:B13"/>
    <mergeCell ref="C5:G5"/>
    <mergeCell ref="C6:G6"/>
    <mergeCell ref="C8:G8"/>
    <mergeCell ref="C9:G9"/>
    <mergeCell ref="C10:G10"/>
    <mergeCell ref="C11:G11"/>
    <mergeCell ref="C12:G12"/>
    <mergeCell ref="C7:G7"/>
    <mergeCell ref="A31:H31"/>
    <mergeCell ref="A32:H32"/>
    <mergeCell ref="A33:H33"/>
    <mergeCell ref="A23:H23"/>
    <mergeCell ref="A24:H24"/>
    <mergeCell ref="A25:H25"/>
    <mergeCell ref="A26:G26"/>
    <mergeCell ref="A27:H27"/>
    <mergeCell ref="A28:H28"/>
    <mergeCell ref="A29:H29"/>
    <mergeCell ref="A30:H30"/>
    <mergeCell ref="A16:H16"/>
    <mergeCell ref="A19:H19"/>
    <mergeCell ref="A20:H20"/>
    <mergeCell ref="A21:H21"/>
    <mergeCell ref="A22:H22"/>
    <mergeCell ref="A17:H17"/>
    <mergeCell ref="A18:H18"/>
  </mergeCells>
  <phoneticPr fontId="14"/>
  <pageMargins left="0.51181102362204722" right="0.51181102362204722" top="0.55118110236220474" bottom="0.55118110236220474" header="0.31496062992125984" footer="0.31496062992125984"/>
  <pageSetup paperSize="9" scale="75" orientation="portrait" r:id="rId1"/>
  <rowBreaks count="1" manualBreakCount="1">
    <brk id="24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4"/>
  <sheetViews>
    <sheetView zoomScale="80" zoomScaleNormal="80" workbookViewId="0">
      <selection activeCell="F38" sqref="F38"/>
    </sheetView>
  </sheetViews>
  <sheetFormatPr defaultRowHeight="13.5"/>
  <cols>
    <col min="1" max="2" width="3.125" style="50" customWidth="1"/>
    <col min="3" max="4" width="3.125" style="9" customWidth="1"/>
    <col min="5" max="5" width="5.875" style="9" customWidth="1"/>
    <col min="6" max="7" width="9" style="9" customWidth="1"/>
    <col min="8" max="8" width="6.25" style="9" customWidth="1"/>
    <col min="9" max="9" width="3.125" style="4" customWidth="1"/>
    <col min="10" max="11" width="6.25" style="39" customWidth="1"/>
    <col min="12" max="13" width="6.25" style="9" customWidth="1"/>
    <col min="14" max="14" width="6.25" style="51" customWidth="1"/>
    <col min="15" max="17" width="11.875" style="9" customWidth="1"/>
    <col min="18" max="23" width="10.625" style="9" customWidth="1"/>
    <col min="24" max="24" width="11.875" style="9" customWidth="1"/>
    <col min="25" max="25" width="9" style="52"/>
    <col min="26" max="48" width="9" style="9"/>
    <col min="49" max="73" width="9" style="8"/>
    <col min="74" max="16384" width="9" style="50"/>
  </cols>
  <sheetData>
    <row r="1" spans="1:73">
      <c r="A1" s="49" t="s">
        <v>166</v>
      </c>
    </row>
    <row r="2" spans="1:73" ht="14.25" thickBot="1"/>
    <row r="3" spans="1:73" s="9" customFormat="1" ht="13.5" customHeight="1">
      <c r="A3" s="50"/>
      <c r="B3" s="50"/>
      <c r="D3" s="398" t="s">
        <v>11</v>
      </c>
      <c r="E3" s="399"/>
      <c r="F3" s="127" t="e">
        <f>短入生!#REF!</f>
        <v>#REF!</v>
      </c>
      <c r="H3" s="400" t="s">
        <v>94</v>
      </c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2"/>
      <c r="Y3" s="52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1:73" s="9" customFormat="1" ht="13.5" customHeight="1">
      <c r="A4" s="50"/>
      <c r="B4" s="50"/>
      <c r="D4" s="398" t="s">
        <v>149</v>
      </c>
      <c r="E4" s="399"/>
      <c r="F4" s="126">
        <f>短入生!F2</f>
        <v>10.66</v>
      </c>
      <c r="H4" s="407" t="s">
        <v>7</v>
      </c>
      <c r="I4" s="408"/>
      <c r="J4" s="41" t="s">
        <v>167</v>
      </c>
      <c r="K4" s="41" t="s">
        <v>168</v>
      </c>
      <c r="L4" s="10" t="s">
        <v>61</v>
      </c>
      <c r="M4" s="74" t="s">
        <v>62</v>
      </c>
      <c r="N4" s="410" t="s">
        <v>22</v>
      </c>
      <c r="O4" s="412" t="s">
        <v>23</v>
      </c>
      <c r="P4" s="412"/>
      <c r="Q4" s="412"/>
      <c r="R4" s="412"/>
      <c r="S4" s="412"/>
      <c r="T4" s="412"/>
      <c r="U4" s="412"/>
      <c r="V4" s="398"/>
      <c r="W4" s="398"/>
      <c r="X4" s="413"/>
      <c r="Y4" s="52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</row>
    <row r="5" spans="1:73" s="9" customFormat="1" ht="13.5" customHeight="1" thickBot="1">
      <c r="A5" s="50"/>
      <c r="B5" s="50"/>
      <c r="E5" s="11"/>
      <c r="F5" s="11"/>
      <c r="G5" s="11"/>
      <c r="H5" s="407"/>
      <c r="I5" s="409"/>
      <c r="J5" s="77" t="e">
        <f>短入生!#REF!</f>
        <v>#REF!</v>
      </c>
      <c r="K5" s="77" t="e">
        <f>短入生!#REF!</f>
        <v>#REF!</v>
      </c>
      <c r="L5" s="77" t="e">
        <f>短入生!#REF!</f>
        <v>#REF!</v>
      </c>
      <c r="M5" s="77" t="e">
        <f>短入生!#REF!</f>
        <v>#REF!</v>
      </c>
      <c r="N5" s="411"/>
      <c r="O5" s="10" t="s">
        <v>173</v>
      </c>
      <c r="P5" s="10" t="s">
        <v>174</v>
      </c>
      <c r="Q5" s="10" t="s">
        <v>14</v>
      </c>
      <c r="R5" s="10" t="s">
        <v>63</v>
      </c>
      <c r="S5" s="10" t="s">
        <v>175</v>
      </c>
      <c r="T5" s="10" t="s">
        <v>176</v>
      </c>
      <c r="U5" s="10" t="s">
        <v>15</v>
      </c>
      <c r="V5" s="68" t="s">
        <v>177</v>
      </c>
      <c r="W5" s="10" t="s">
        <v>178</v>
      </c>
      <c r="X5" s="70" t="s">
        <v>16</v>
      </c>
      <c r="Y5" s="53" t="s">
        <v>179</v>
      </c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</row>
    <row r="6" spans="1:73" s="9" customFormat="1" ht="13.5" customHeight="1">
      <c r="A6" s="445" t="s">
        <v>67</v>
      </c>
      <c r="B6" s="447" t="s">
        <v>30</v>
      </c>
      <c r="C6" s="449" t="s">
        <v>0</v>
      </c>
      <c r="D6" s="449"/>
      <c r="E6" s="450"/>
      <c r="F6" s="450"/>
      <c r="G6" s="450"/>
      <c r="H6" s="76">
        <v>599</v>
      </c>
      <c r="I6" s="23" t="e">
        <f>短入生!#REF!</f>
        <v>#REF!</v>
      </c>
      <c r="J6" s="78" t="e">
        <f>短入生!#REF!</f>
        <v>#REF!</v>
      </c>
      <c r="K6" s="78" t="e">
        <f>短入生!#REF!</f>
        <v>#REF!</v>
      </c>
      <c r="L6" s="78" t="e">
        <f>短入生!#REF!</f>
        <v>#REF!</v>
      </c>
      <c r="M6" s="78" t="e">
        <f>短入生!#REF!</f>
        <v>#REF!</v>
      </c>
      <c r="N6" s="56" t="e">
        <f>短入生!#REF!</f>
        <v>#REF!</v>
      </c>
      <c r="O6" s="55" t="e">
        <f>INT(V6*0.9)</f>
        <v>#REF!</v>
      </c>
      <c r="P6" s="55" t="e">
        <f>INT(W6*0.8)</f>
        <v>#REF!</v>
      </c>
      <c r="Q6" s="55" t="e">
        <f>SUM(O6:P6)</f>
        <v>#REF!</v>
      </c>
      <c r="R6" s="55">
        <f>IFERROR(INT(Y6/J6*M6),0)</f>
        <v>0</v>
      </c>
      <c r="S6" s="55" t="e">
        <f>SUM(Y6-R6)</f>
        <v>#REF!</v>
      </c>
      <c r="T6" s="61" t="e">
        <f>SUM(W6-P6)</f>
        <v>#REF!</v>
      </c>
      <c r="U6" s="61" t="e">
        <f>SUM(S6:T6)</f>
        <v>#REF!</v>
      </c>
      <c r="V6" s="61" t="e">
        <f>INT($F$4*H6*I6*J6*N6)</f>
        <v>#REF!</v>
      </c>
      <c r="W6" s="61" t="e">
        <f>INT($F$4*H6*I6*K6*N6)</f>
        <v>#REF!</v>
      </c>
      <c r="X6" s="57" t="e">
        <f>SUM(V6:W6)</f>
        <v>#REF!</v>
      </c>
      <c r="Y6" s="53" t="e">
        <f>SUM(V6-O6)</f>
        <v>#REF!</v>
      </c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</row>
    <row r="7" spans="1:73" s="9" customFormat="1" ht="13.5" customHeight="1">
      <c r="A7" s="432"/>
      <c r="B7" s="448"/>
      <c r="C7" s="405" t="s">
        <v>1</v>
      </c>
      <c r="D7" s="405"/>
      <c r="E7" s="406"/>
      <c r="F7" s="406"/>
      <c r="G7" s="406"/>
      <c r="H7" s="58">
        <v>666</v>
      </c>
      <c r="I7" s="19" t="e">
        <f>短入生!#REF!</f>
        <v>#REF!</v>
      </c>
      <c r="J7" s="116" t="e">
        <f>短入生!#REF!</f>
        <v>#REF!</v>
      </c>
      <c r="K7" s="116" t="e">
        <f>短入生!#REF!</f>
        <v>#REF!</v>
      </c>
      <c r="L7" s="116" t="e">
        <f>短入生!#REF!</f>
        <v>#REF!</v>
      </c>
      <c r="M7" s="116" t="e">
        <f>短入生!#REF!</f>
        <v>#REF!</v>
      </c>
      <c r="N7" s="56" t="e">
        <f>短入生!#REF!</f>
        <v>#REF!</v>
      </c>
      <c r="O7" s="55" t="e">
        <f t="shared" ref="O7:O14" si="0">INT(V7*0.9)</f>
        <v>#REF!</v>
      </c>
      <c r="P7" s="55" t="e">
        <f t="shared" ref="P7:P15" si="1">INT(W7*0.8)</f>
        <v>#REF!</v>
      </c>
      <c r="Q7" s="55" t="e">
        <f t="shared" ref="Q7:Q15" si="2">SUM(O7:P7)</f>
        <v>#REF!</v>
      </c>
      <c r="R7" s="55">
        <f t="shared" ref="R7:R15" si="3">IFERROR(INT(Y7/J7*M7),0)</f>
        <v>0</v>
      </c>
      <c r="S7" s="55" t="e">
        <f t="shared" ref="S7:S15" si="4">SUM(Y7-R7)</f>
        <v>#REF!</v>
      </c>
      <c r="T7" s="61" t="e">
        <f t="shared" ref="T7:T15" si="5">SUM(W7-P7)</f>
        <v>#REF!</v>
      </c>
      <c r="U7" s="61" t="e">
        <f t="shared" ref="U7:U15" si="6">SUM(S7:T7)</f>
        <v>#REF!</v>
      </c>
      <c r="V7" s="61" t="e">
        <f t="shared" ref="V7:V14" si="7">INT($F$4*H7*I7*J7*N7)</f>
        <v>#REF!</v>
      </c>
      <c r="W7" s="61" t="e">
        <f t="shared" ref="W7:W15" si="8">INT($F$4*H7*I7*K7*N7)</f>
        <v>#REF!</v>
      </c>
      <c r="X7" s="57" t="e">
        <f t="shared" ref="X7:X15" si="9">SUM(V7:W7)</f>
        <v>#REF!</v>
      </c>
      <c r="Y7" s="53" t="e">
        <f t="shared" ref="Y7:Y14" si="10">SUM(V7-O7)</f>
        <v>#REF!</v>
      </c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</row>
    <row r="8" spans="1:73" ht="13.5" customHeight="1">
      <c r="A8" s="432"/>
      <c r="B8" s="448"/>
      <c r="C8" s="405" t="s">
        <v>2</v>
      </c>
      <c r="D8" s="405"/>
      <c r="E8" s="406"/>
      <c r="F8" s="406"/>
      <c r="G8" s="406"/>
      <c r="H8" s="58">
        <v>734</v>
      </c>
      <c r="I8" s="19" t="e">
        <f>短入生!#REF!</f>
        <v>#REF!</v>
      </c>
      <c r="J8" s="116" t="e">
        <f>短入生!#REF!</f>
        <v>#REF!</v>
      </c>
      <c r="K8" s="116" t="e">
        <f>短入生!#REF!</f>
        <v>#REF!</v>
      </c>
      <c r="L8" s="116" t="e">
        <f>短入生!#REF!</f>
        <v>#REF!</v>
      </c>
      <c r="M8" s="116" t="e">
        <f>短入生!#REF!</f>
        <v>#REF!</v>
      </c>
      <c r="N8" s="56" t="e">
        <f>短入生!#REF!</f>
        <v>#REF!</v>
      </c>
      <c r="O8" s="55" t="e">
        <f t="shared" si="0"/>
        <v>#REF!</v>
      </c>
      <c r="P8" s="55" t="e">
        <f t="shared" si="1"/>
        <v>#REF!</v>
      </c>
      <c r="Q8" s="55" t="e">
        <f t="shared" si="2"/>
        <v>#REF!</v>
      </c>
      <c r="R8" s="55">
        <f t="shared" si="3"/>
        <v>0</v>
      </c>
      <c r="S8" s="55" t="e">
        <f t="shared" si="4"/>
        <v>#REF!</v>
      </c>
      <c r="T8" s="61" t="e">
        <f t="shared" si="5"/>
        <v>#REF!</v>
      </c>
      <c r="U8" s="61" t="e">
        <f t="shared" si="6"/>
        <v>#REF!</v>
      </c>
      <c r="V8" s="61" t="e">
        <f t="shared" si="7"/>
        <v>#REF!</v>
      </c>
      <c r="W8" s="61" t="e">
        <f t="shared" si="8"/>
        <v>#REF!</v>
      </c>
      <c r="X8" s="57" t="e">
        <f t="shared" si="9"/>
        <v>#REF!</v>
      </c>
      <c r="Y8" s="53" t="e">
        <f t="shared" si="10"/>
        <v>#REF!</v>
      </c>
    </row>
    <row r="9" spans="1:73" ht="13.5" customHeight="1">
      <c r="A9" s="432"/>
      <c r="B9" s="448"/>
      <c r="C9" s="405" t="s">
        <v>3</v>
      </c>
      <c r="D9" s="405"/>
      <c r="E9" s="406"/>
      <c r="F9" s="406"/>
      <c r="G9" s="406"/>
      <c r="H9" s="58">
        <v>801</v>
      </c>
      <c r="I9" s="19" t="e">
        <f>短入生!#REF!</f>
        <v>#REF!</v>
      </c>
      <c r="J9" s="116" t="e">
        <f>短入生!#REF!</f>
        <v>#REF!</v>
      </c>
      <c r="K9" s="116" t="e">
        <f>短入生!#REF!</f>
        <v>#REF!</v>
      </c>
      <c r="L9" s="116" t="e">
        <f>短入生!#REF!</f>
        <v>#REF!</v>
      </c>
      <c r="M9" s="116" t="e">
        <f>短入生!#REF!</f>
        <v>#REF!</v>
      </c>
      <c r="N9" s="56" t="e">
        <f>短入生!#REF!</f>
        <v>#REF!</v>
      </c>
      <c r="O9" s="55" t="e">
        <f t="shared" si="0"/>
        <v>#REF!</v>
      </c>
      <c r="P9" s="55" t="e">
        <f t="shared" si="1"/>
        <v>#REF!</v>
      </c>
      <c r="Q9" s="55" t="e">
        <f t="shared" si="2"/>
        <v>#REF!</v>
      </c>
      <c r="R9" s="55">
        <f t="shared" si="3"/>
        <v>0</v>
      </c>
      <c r="S9" s="55" t="e">
        <f t="shared" si="4"/>
        <v>#REF!</v>
      </c>
      <c r="T9" s="61" t="e">
        <f t="shared" si="5"/>
        <v>#REF!</v>
      </c>
      <c r="U9" s="61" t="e">
        <f t="shared" si="6"/>
        <v>#REF!</v>
      </c>
      <c r="V9" s="61" t="e">
        <f t="shared" si="7"/>
        <v>#REF!</v>
      </c>
      <c r="W9" s="61" t="e">
        <f t="shared" si="8"/>
        <v>#REF!</v>
      </c>
      <c r="X9" s="57" t="e">
        <f t="shared" si="9"/>
        <v>#REF!</v>
      </c>
      <c r="Y9" s="53" t="e">
        <f t="shared" si="10"/>
        <v>#REF!</v>
      </c>
    </row>
    <row r="10" spans="1:73" ht="13.5" customHeight="1">
      <c r="A10" s="432"/>
      <c r="B10" s="448"/>
      <c r="C10" s="405" t="s">
        <v>4</v>
      </c>
      <c r="D10" s="405"/>
      <c r="E10" s="406"/>
      <c r="F10" s="406"/>
      <c r="G10" s="406"/>
      <c r="H10" s="58">
        <v>866</v>
      </c>
      <c r="I10" s="19" t="e">
        <f>短入生!#REF!</f>
        <v>#REF!</v>
      </c>
      <c r="J10" s="116" t="e">
        <f>短入生!#REF!</f>
        <v>#REF!</v>
      </c>
      <c r="K10" s="116" t="e">
        <f>短入生!#REF!</f>
        <v>#REF!</v>
      </c>
      <c r="L10" s="116" t="e">
        <f>短入生!#REF!</f>
        <v>#REF!</v>
      </c>
      <c r="M10" s="116" t="e">
        <f>短入生!#REF!</f>
        <v>#REF!</v>
      </c>
      <c r="N10" s="56" t="e">
        <f>短入生!#REF!</f>
        <v>#REF!</v>
      </c>
      <c r="O10" s="55" t="e">
        <f t="shared" si="0"/>
        <v>#REF!</v>
      </c>
      <c r="P10" s="55" t="e">
        <f t="shared" si="1"/>
        <v>#REF!</v>
      </c>
      <c r="Q10" s="55" t="e">
        <f t="shared" si="2"/>
        <v>#REF!</v>
      </c>
      <c r="R10" s="55">
        <f t="shared" si="3"/>
        <v>0</v>
      </c>
      <c r="S10" s="55" t="e">
        <f t="shared" si="4"/>
        <v>#REF!</v>
      </c>
      <c r="T10" s="61" t="e">
        <f t="shared" si="5"/>
        <v>#REF!</v>
      </c>
      <c r="U10" s="61" t="e">
        <f t="shared" si="6"/>
        <v>#REF!</v>
      </c>
      <c r="V10" s="61" t="e">
        <f t="shared" si="7"/>
        <v>#REF!</v>
      </c>
      <c r="W10" s="61" t="e">
        <f t="shared" si="8"/>
        <v>#REF!</v>
      </c>
      <c r="X10" s="57" t="e">
        <f t="shared" si="9"/>
        <v>#REF!</v>
      </c>
      <c r="Y10" s="53" t="e">
        <f t="shared" si="10"/>
        <v>#REF!</v>
      </c>
    </row>
    <row r="11" spans="1:73" s="52" customFormat="1" ht="13.5" customHeight="1">
      <c r="A11" s="432"/>
      <c r="B11" s="451" t="s">
        <v>29</v>
      </c>
      <c r="C11" s="405" t="s">
        <v>0</v>
      </c>
      <c r="D11" s="405"/>
      <c r="E11" s="406"/>
      <c r="F11" s="406"/>
      <c r="G11" s="406"/>
      <c r="H11" s="75">
        <v>579</v>
      </c>
      <c r="I11" s="19" t="e">
        <f>短入生!#REF!</f>
        <v>#REF!</v>
      </c>
      <c r="J11" s="116" t="e">
        <f>短入生!#REF!</f>
        <v>#REF!</v>
      </c>
      <c r="K11" s="116" t="e">
        <f>短入生!#REF!</f>
        <v>#REF!</v>
      </c>
      <c r="L11" s="116" t="e">
        <f>短入生!#REF!</f>
        <v>#REF!</v>
      </c>
      <c r="M11" s="116" t="e">
        <f>短入生!#REF!</f>
        <v>#REF!</v>
      </c>
      <c r="N11" s="56" t="e">
        <f>短入生!#REF!</f>
        <v>#REF!</v>
      </c>
      <c r="O11" s="55" t="e">
        <f t="shared" si="0"/>
        <v>#REF!</v>
      </c>
      <c r="P11" s="55" t="e">
        <f t="shared" si="1"/>
        <v>#REF!</v>
      </c>
      <c r="Q11" s="55" t="e">
        <f t="shared" si="2"/>
        <v>#REF!</v>
      </c>
      <c r="R11" s="55">
        <f t="shared" si="3"/>
        <v>0</v>
      </c>
      <c r="S11" s="55" t="e">
        <f t="shared" si="4"/>
        <v>#REF!</v>
      </c>
      <c r="T11" s="61" t="e">
        <f t="shared" si="5"/>
        <v>#REF!</v>
      </c>
      <c r="U11" s="61" t="e">
        <f t="shared" si="6"/>
        <v>#REF!</v>
      </c>
      <c r="V11" s="61" t="e">
        <f t="shared" si="7"/>
        <v>#REF!</v>
      </c>
      <c r="W11" s="61" t="e">
        <f t="shared" si="8"/>
        <v>#REF!</v>
      </c>
      <c r="X11" s="57" t="e">
        <f t="shared" si="9"/>
        <v>#REF!</v>
      </c>
      <c r="Y11" s="53" t="e">
        <f t="shared" si="10"/>
        <v>#REF!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</row>
    <row r="12" spans="1:73" s="52" customFormat="1" ht="13.5" customHeight="1">
      <c r="A12" s="432"/>
      <c r="B12" s="448"/>
      <c r="C12" s="405" t="s">
        <v>1</v>
      </c>
      <c r="D12" s="405"/>
      <c r="E12" s="406"/>
      <c r="F12" s="406"/>
      <c r="G12" s="406"/>
      <c r="H12" s="75">
        <v>646</v>
      </c>
      <c r="I12" s="19" t="e">
        <f>短入生!#REF!</f>
        <v>#REF!</v>
      </c>
      <c r="J12" s="116" t="e">
        <f>短入生!#REF!</f>
        <v>#REF!</v>
      </c>
      <c r="K12" s="116" t="e">
        <f>短入生!#REF!</f>
        <v>#REF!</v>
      </c>
      <c r="L12" s="116" t="e">
        <f>短入生!#REF!</f>
        <v>#REF!</v>
      </c>
      <c r="M12" s="116" t="e">
        <f>短入生!#REF!</f>
        <v>#REF!</v>
      </c>
      <c r="N12" s="56" t="e">
        <f>短入生!#REF!</f>
        <v>#REF!</v>
      </c>
      <c r="O12" s="55" t="e">
        <f t="shared" si="0"/>
        <v>#REF!</v>
      </c>
      <c r="P12" s="55" t="e">
        <f t="shared" si="1"/>
        <v>#REF!</v>
      </c>
      <c r="Q12" s="55" t="e">
        <f t="shared" si="2"/>
        <v>#REF!</v>
      </c>
      <c r="R12" s="55">
        <f t="shared" si="3"/>
        <v>0</v>
      </c>
      <c r="S12" s="55" t="e">
        <f t="shared" si="4"/>
        <v>#REF!</v>
      </c>
      <c r="T12" s="61" t="e">
        <f t="shared" si="5"/>
        <v>#REF!</v>
      </c>
      <c r="U12" s="61" t="e">
        <f t="shared" si="6"/>
        <v>#REF!</v>
      </c>
      <c r="V12" s="61" t="e">
        <f t="shared" si="7"/>
        <v>#REF!</v>
      </c>
      <c r="W12" s="61" t="e">
        <f t="shared" si="8"/>
        <v>#REF!</v>
      </c>
      <c r="X12" s="57" t="e">
        <f t="shared" si="9"/>
        <v>#REF!</v>
      </c>
      <c r="Y12" s="53" t="e">
        <f t="shared" si="10"/>
        <v>#REF!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</row>
    <row r="13" spans="1:73" s="52" customFormat="1" ht="13.5" customHeight="1">
      <c r="A13" s="432"/>
      <c r="B13" s="448"/>
      <c r="C13" s="405" t="s">
        <v>2</v>
      </c>
      <c r="D13" s="405"/>
      <c r="E13" s="406"/>
      <c r="F13" s="406"/>
      <c r="G13" s="406"/>
      <c r="H13" s="75">
        <v>714</v>
      </c>
      <c r="I13" s="19" t="e">
        <f>短入生!#REF!</f>
        <v>#REF!</v>
      </c>
      <c r="J13" s="116" t="e">
        <f>短入生!#REF!</f>
        <v>#REF!</v>
      </c>
      <c r="K13" s="116" t="e">
        <f>短入生!#REF!</f>
        <v>#REF!</v>
      </c>
      <c r="L13" s="116" t="e">
        <f>短入生!#REF!</f>
        <v>#REF!</v>
      </c>
      <c r="M13" s="116" t="e">
        <f>短入生!#REF!</f>
        <v>#REF!</v>
      </c>
      <c r="N13" s="56" t="e">
        <f>短入生!#REF!</f>
        <v>#REF!</v>
      </c>
      <c r="O13" s="55" t="e">
        <f t="shared" si="0"/>
        <v>#REF!</v>
      </c>
      <c r="P13" s="55" t="e">
        <f t="shared" si="1"/>
        <v>#REF!</v>
      </c>
      <c r="Q13" s="55" t="e">
        <f t="shared" si="2"/>
        <v>#REF!</v>
      </c>
      <c r="R13" s="55">
        <f t="shared" si="3"/>
        <v>0</v>
      </c>
      <c r="S13" s="55" t="e">
        <f t="shared" si="4"/>
        <v>#REF!</v>
      </c>
      <c r="T13" s="61" t="e">
        <f t="shared" si="5"/>
        <v>#REF!</v>
      </c>
      <c r="U13" s="61" t="e">
        <f t="shared" si="6"/>
        <v>#REF!</v>
      </c>
      <c r="V13" s="61" t="e">
        <f t="shared" si="7"/>
        <v>#REF!</v>
      </c>
      <c r="W13" s="61" t="e">
        <f t="shared" si="8"/>
        <v>#REF!</v>
      </c>
      <c r="X13" s="57" t="e">
        <f t="shared" si="9"/>
        <v>#REF!</v>
      </c>
      <c r="Y13" s="53" t="e">
        <f t="shared" si="10"/>
        <v>#REF!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</row>
    <row r="14" spans="1:73" s="52" customFormat="1" ht="13.5" customHeight="1">
      <c r="A14" s="432"/>
      <c r="B14" s="448"/>
      <c r="C14" s="405" t="s">
        <v>3</v>
      </c>
      <c r="D14" s="405"/>
      <c r="E14" s="406"/>
      <c r="F14" s="406"/>
      <c r="G14" s="406"/>
      <c r="H14" s="75">
        <v>781</v>
      </c>
      <c r="I14" s="19" t="e">
        <f>短入生!#REF!</f>
        <v>#REF!</v>
      </c>
      <c r="J14" s="116" t="e">
        <f>短入生!#REF!</f>
        <v>#REF!</v>
      </c>
      <c r="K14" s="116" t="e">
        <f>短入生!#REF!</f>
        <v>#REF!</v>
      </c>
      <c r="L14" s="116" t="e">
        <f>短入生!#REF!</f>
        <v>#REF!</v>
      </c>
      <c r="M14" s="116" t="e">
        <f>短入生!#REF!</f>
        <v>#REF!</v>
      </c>
      <c r="N14" s="56" t="e">
        <f>短入生!#REF!</f>
        <v>#REF!</v>
      </c>
      <c r="O14" s="55" t="e">
        <f t="shared" si="0"/>
        <v>#REF!</v>
      </c>
      <c r="P14" s="55" t="e">
        <f t="shared" si="1"/>
        <v>#REF!</v>
      </c>
      <c r="Q14" s="55" t="e">
        <f t="shared" si="2"/>
        <v>#REF!</v>
      </c>
      <c r="R14" s="55">
        <f t="shared" si="3"/>
        <v>0</v>
      </c>
      <c r="S14" s="55" t="e">
        <f t="shared" si="4"/>
        <v>#REF!</v>
      </c>
      <c r="T14" s="61" t="e">
        <f t="shared" si="5"/>
        <v>#REF!</v>
      </c>
      <c r="U14" s="61" t="e">
        <f t="shared" si="6"/>
        <v>#REF!</v>
      </c>
      <c r="V14" s="61" t="e">
        <f t="shared" si="7"/>
        <v>#REF!</v>
      </c>
      <c r="W14" s="61" t="e">
        <f t="shared" si="8"/>
        <v>#REF!</v>
      </c>
      <c r="X14" s="57" t="e">
        <f t="shared" si="9"/>
        <v>#REF!</v>
      </c>
      <c r="Y14" s="53" t="e">
        <f t="shared" si="10"/>
        <v>#REF!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</row>
    <row r="15" spans="1:73" s="52" customFormat="1" ht="13.5" customHeight="1">
      <c r="A15" s="432"/>
      <c r="B15" s="448"/>
      <c r="C15" s="405" t="s">
        <v>4</v>
      </c>
      <c r="D15" s="405"/>
      <c r="E15" s="406"/>
      <c r="F15" s="406"/>
      <c r="G15" s="406"/>
      <c r="H15" s="75">
        <v>846</v>
      </c>
      <c r="I15" s="19" t="e">
        <f>短入生!#REF!</f>
        <v>#REF!</v>
      </c>
      <c r="J15" s="116" t="e">
        <f>短入生!#REF!</f>
        <v>#REF!</v>
      </c>
      <c r="K15" s="116" t="e">
        <f>短入生!#REF!</f>
        <v>#REF!</v>
      </c>
      <c r="L15" s="116" t="e">
        <f>短入生!#REF!</f>
        <v>#REF!</v>
      </c>
      <c r="M15" s="116" t="e">
        <f>短入生!#REF!</f>
        <v>#REF!</v>
      </c>
      <c r="N15" s="56" t="e">
        <f>短入生!#REF!</f>
        <v>#REF!</v>
      </c>
      <c r="O15" s="55" t="e">
        <f>INT(V15*0.9)</f>
        <v>#REF!</v>
      </c>
      <c r="P15" s="55" t="e">
        <f t="shared" si="1"/>
        <v>#REF!</v>
      </c>
      <c r="Q15" s="55" t="e">
        <f t="shared" si="2"/>
        <v>#REF!</v>
      </c>
      <c r="R15" s="55">
        <f t="shared" si="3"/>
        <v>0</v>
      </c>
      <c r="S15" s="55" t="e">
        <f t="shared" si="4"/>
        <v>#REF!</v>
      </c>
      <c r="T15" s="61" t="e">
        <f t="shared" si="5"/>
        <v>#REF!</v>
      </c>
      <c r="U15" s="61" t="e">
        <f t="shared" si="6"/>
        <v>#REF!</v>
      </c>
      <c r="V15" s="61" t="e">
        <f>INT($F$4*H15*I15*J15*N15)</f>
        <v>#REF!</v>
      </c>
      <c r="W15" s="61" t="e">
        <f t="shared" si="8"/>
        <v>#REF!</v>
      </c>
      <c r="X15" s="57" t="e">
        <f t="shared" si="9"/>
        <v>#REF!</v>
      </c>
      <c r="Y15" s="53" t="e">
        <f>SUM(V15-O15)</f>
        <v>#REF!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</row>
    <row r="16" spans="1:73" s="122" customFormat="1" ht="13.5" customHeight="1">
      <c r="A16" s="446"/>
      <c r="B16" s="422" t="s">
        <v>65</v>
      </c>
      <c r="C16" s="423"/>
      <c r="D16" s="423"/>
      <c r="E16" s="423"/>
      <c r="F16" s="423"/>
      <c r="G16" s="424"/>
      <c r="H16" s="428"/>
      <c r="I16" s="429"/>
      <c r="J16" s="429"/>
      <c r="K16" s="429"/>
      <c r="L16" s="429"/>
      <c r="M16" s="429"/>
      <c r="N16" s="430"/>
      <c r="O16" s="79" t="e">
        <f>SUM(O6:O15)</f>
        <v>#REF!</v>
      </c>
      <c r="P16" s="79" t="e">
        <f t="shared" ref="P16:X16" si="11">SUM(P6:P15)</f>
        <v>#REF!</v>
      </c>
      <c r="Q16" s="79" t="e">
        <f t="shared" si="11"/>
        <v>#REF!</v>
      </c>
      <c r="R16" s="79">
        <f t="shared" si="11"/>
        <v>0</v>
      </c>
      <c r="S16" s="79" t="e">
        <f t="shared" si="11"/>
        <v>#REF!</v>
      </c>
      <c r="T16" s="79" t="e">
        <f t="shared" si="11"/>
        <v>#REF!</v>
      </c>
      <c r="U16" s="79" t="e">
        <f t="shared" si="11"/>
        <v>#REF!</v>
      </c>
      <c r="V16" s="79" t="e">
        <f t="shared" si="11"/>
        <v>#REF!</v>
      </c>
      <c r="W16" s="79" t="e">
        <f t="shared" si="11"/>
        <v>#REF!</v>
      </c>
      <c r="X16" s="109" t="e">
        <f t="shared" si="11"/>
        <v>#REF!</v>
      </c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</row>
    <row r="17" spans="1:73" s="52" customFormat="1" ht="13.5" customHeight="1">
      <c r="A17" s="431" t="s">
        <v>72</v>
      </c>
      <c r="B17" s="433" t="s">
        <v>69</v>
      </c>
      <c r="C17" s="498" t="s">
        <v>31</v>
      </c>
      <c r="D17" s="499"/>
      <c r="E17" s="499"/>
      <c r="F17" s="499"/>
      <c r="G17" s="500"/>
      <c r="H17" s="73">
        <v>12</v>
      </c>
      <c r="I17" s="20" t="e">
        <f>短入生!#REF!</f>
        <v>#REF!</v>
      </c>
      <c r="J17" s="86" t="e">
        <f>短入生!#REF!</f>
        <v>#REF!</v>
      </c>
      <c r="K17" s="86" t="e">
        <f>短入生!#REF!</f>
        <v>#REF!</v>
      </c>
      <c r="L17" s="86" t="e">
        <f>短入生!#REF!</f>
        <v>#REF!</v>
      </c>
      <c r="M17" s="86" t="e">
        <f>短入生!#REF!</f>
        <v>#REF!</v>
      </c>
      <c r="N17" s="56" t="e">
        <f>短入生!#REF!</f>
        <v>#REF!</v>
      </c>
      <c r="O17" s="55" t="e">
        <f>INT(V17*0.9)</f>
        <v>#REF!</v>
      </c>
      <c r="P17" s="55" t="e">
        <f>INT(W17*0.8)</f>
        <v>#REF!</v>
      </c>
      <c r="Q17" s="55" t="e">
        <f>SUM(O17:P17)</f>
        <v>#REF!</v>
      </c>
      <c r="R17" s="55">
        <f>IFERROR(INT(Y17/J17*M17),0)</f>
        <v>0</v>
      </c>
      <c r="S17" s="55" t="e">
        <f t="shared" ref="S17" si="12">SUM(Y17-R17)</f>
        <v>#REF!</v>
      </c>
      <c r="T17" s="61" t="e">
        <f>SUM(W17-P17)</f>
        <v>#REF!</v>
      </c>
      <c r="U17" s="61" t="e">
        <f>SUM(S17:T17)</f>
        <v>#REF!</v>
      </c>
      <c r="V17" s="61" t="e">
        <f>INT($F$4*H17*I17*J17*N17)</f>
        <v>#REF!</v>
      </c>
      <c r="W17" s="61" t="e">
        <f>INT($F$4*H17*I17*K17*N17)</f>
        <v>#REF!</v>
      </c>
      <c r="X17" s="57" t="e">
        <f t="shared" ref="X17" si="13">SUM(V17:W17)</f>
        <v>#REF!</v>
      </c>
      <c r="Y17" s="53" t="e">
        <f>SUM(V17-O17)</f>
        <v>#REF!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52" customFormat="1" ht="13.5" customHeight="1">
      <c r="A18" s="432"/>
      <c r="B18" s="434"/>
      <c r="C18" s="419" t="s">
        <v>74</v>
      </c>
      <c r="D18" s="420"/>
      <c r="E18" s="420"/>
      <c r="F18" s="420"/>
      <c r="G18" s="421"/>
      <c r="H18" s="30">
        <v>13</v>
      </c>
      <c r="I18" s="20" t="e">
        <f>短入生!#REF!</f>
        <v>#REF!</v>
      </c>
      <c r="J18" s="86" t="e">
        <f>短入生!#REF!</f>
        <v>#REF!</v>
      </c>
      <c r="K18" s="86" t="e">
        <f>短入生!#REF!</f>
        <v>#REF!</v>
      </c>
      <c r="L18" s="86" t="e">
        <f>短入生!#REF!</f>
        <v>#REF!</v>
      </c>
      <c r="M18" s="86" t="e">
        <f>短入生!#REF!</f>
        <v>#REF!</v>
      </c>
      <c r="N18" s="56" t="e">
        <f>短入生!#REF!</f>
        <v>#REF!</v>
      </c>
      <c r="O18" s="55" t="e">
        <f t="shared" ref="O18:O27" si="14">INT(V18*0.9)</f>
        <v>#REF!</v>
      </c>
      <c r="P18" s="55" t="e">
        <f t="shared" ref="P18:P27" si="15">INT(W18*0.8)</f>
        <v>#REF!</v>
      </c>
      <c r="Q18" s="55" t="e">
        <f t="shared" ref="Q18:Q27" si="16">SUM(O18:P18)</f>
        <v>#REF!</v>
      </c>
      <c r="R18" s="55">
        <f t="shared" ref="R18:R27" si="17">IFERROR(INT(Y18/J18*M18),0)</f>
        <v>0</v>
      </c>
      <c r="S18" s="55" t="e">
        <f t="shared" ref="S18:S27" si="18">SUM(Y18-R18)</f>
        <v>#REF!</v>
      </c>
      <c r="T18" s="61" t="e">
        <f t="shared" ref="T18:T27" si="19">SUM(W18-P18)</f>
        <v>#REF!</v>
      </c>
      <c r="U18" s="61" t="e">
        <f t="shared" ref="U18:U27" si="20">SUM(S18:T18)</f>
        <v>#REF!</v>
      </c>
      <c r="V18" s="61" t="e">
        <f t="shared" ref="V18:V27" si="21">INT($F$4*H18*I18*J18*N18)</f>
        <v>#REF!</v>
      </c>
      <c r="W18" s="61" t="e">
        <f t="shared" ref="W18:W27" si="22">INT($F$4*H18*I18*K18*N18)</f>
        <v>#REF!</v>
      </c>
      <c r="X18" s="57" t="e">
        <f t="shared" ref="X18:X27" si="23">SUM(V18:W18)</f>
        <v>#REF!</v>
      </c>
      <c r="Y18" s="53" t="e">
        <f t="shared" ref="Y18:Y27" si="24">SUM(V18-O18)</f>
        <v>#REF!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</row>
    <row r="19" spans="1:73" s="52" customFormat="1" ht="13.5" customHeight="1">
      <c r="A19" s="432"/>
      <c r="B19" s="434"/>
      <c r="C19" s="419" t="s">
        <v>75</v>
      </c>
      <c r="D19" s="420"/>
      <c r="E19" s="420"/>
      <c r="F19" s="420"/>
      <c r="G19" s="421"/>
      <c r="H19" s="30">
        <v>4</v>
      </c>
      <c r="I19" s="20" t="e">
        <f>短入生!#REF!</f>
        <v>#REF!</v>
      </c>
      <c r="J19" s="86" t="e">
        <f>短入生!#REF!</f>
        <v>#REF!</v>
      </c>
      <c r="K19" s="86" t="e">
        <f>短入生!#REF!</f>
        <v>#REF!</v>
      </c>
      <c r="L19" s="86" t="e">
        <f>短入生!#REF!</f>
        <v>#REF!</v>
      </c>
      <c r="M19" s="86" t="e">
        <f>短入生!#REF!</f>
        <v>#REF!</v>
      </c>
      <c r="N19" s="56" t="e">
        <f>短入生!#REF!</f>
        <v>#REF!</v>
      </c>
      <c r="O19" s="55" t="e">
        <f t="shared" si="14"/>
        <v>#REF!</v>
      </c>
      <c r="P19" s="55" t="e">
        <f t="shared" si="15"/>
        <v>#REF!</v>
      </c>
      <c r="Q19" s="55" t="e">
        <f t="shared" si="16"/>
        <v>#REF!</v>
      </c>
      <c r="R19" s="55">
        <f t="shared" si="17"/>
        <v>0</v>
      </c>
      <c r="S19" s="55" t="e">
        <f t="shared" si="18"/>
        <v>#REF!</v>
      </c>
      <c r="T19" s="61" t="e">
        <f t="shared" si="19"/>
        <v>#REF!</v>
      </c>
      <c r="U19" s="61" t="e">
        <f t="shared" si="20"/>
        <v>#REF!</v>
      </c>
      <c r="V19" s="61" t="e">
        <f t="shared" si="21"/>
        <v>#REF!</v>
      </c>
      <c r="W19" s="61" t="e">
        <f t="shared" si="22"/>
        <v>#REF!</v>
      </c>
      <c r="X19" s="57" t="e">
        <f t="shared" si="23"/>
        <v>#REF!</v>
      </c>
      <c r="Y19" s="53" t="e">
        <f t="shared" si="24"/>
        <v>#REF!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</row>
    <row r="20" spans="1:73" s="52" customFormat="1" ht="13.5" customHeight="1">
      <c r="A20" s="432"/>
      <c r="B20" s="434"/>
      <c r="C20" s="419" t="s">
        <v>76</v>
      </c>
      <c r="D20" s="420"/>
      <c r="E20" s="420"/>
      <c r="F20" s="420"/>
      <c r="G20" s="421"/>
      <c r="H20" s="30">
        <v>8</v>
      </c>
      <c r="I20" s="20" t="e">
        <f>短入生!#REF!</f>
        <v>#REF!</v>
      </c>
      <c r="J20" s="86" t="e">
        <f>短入生!#REF!</f>
        <v>#REF!</v>
      </c>
      <c r="K20" s="86" t="e">
        <f>短入生!#REF!</f>
        <v>#REF!</v>
      </c>
      <c r="L20" s="86" t="e">
        <f>短入生!#REF!</f>
        <v>#REF!</v>
      </c>
      <c r="M20" s="86" t="e">
        <f>短入生!#REF!</f>
        <v>#REF!</v>
      </c>
      <c r="N20" s="56" t="e">
        <f>短入生!#REF!</f>
        <v>#REF!</v>
      </c>
      <c r="O20" s="55" t="e">
        <f t="shared" si="14"/>
        <v>#REF!</v>
      </c>
      <c r="P20" s="55" t="e">
        <f t="shared" si="15"/>
        <v>#REF!</v>
      </c>
      <c r="Q20" s="55" t="e">
        <f t="shared" si="16"/>
        <v>#REF!</v>
      </c>
      <c r="R20" s="55">
        <f t="shared" si="17"/>
        <v>0</v>
      </c>
      <c r="S20" s="55" t="e">
        <f t="shared" si="18"/>
        <v>#REF!</v>
      </c>
      <c r="T20" s="61" t="e">
        <f t="shared" si="19"/>
        <v>#REF!</v>
      </c>
      <c r="U20" s="61" t="e">
        <f t="shared" si="20"/>
        <v>#REF!</v>
      </c>
      <c r="V20" s="61" t="e">
        <f t="shared" si="21"/>
        <v>#REF!</v>
      </c>
      <c r="W20" s="61" t="e">
        <f t="shared" si="22"/>
        <v>#REF!</v>
      </c>
      <c r="X20" s="57" t="e">
        <f t="shared" si="23"/>
        <v>#REF!</v>
      </c>
      <c r="Y20" s="53" t="e">
        <f t="shared" si="24"/>
        <v>#REF!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52" customFormat="1" ht="13.5" customHeight="1">
      <c r="A21" s="432"/>
      <c r="B21" s="434"/>
      <c r="C21" s="419" t="s">
        <v>144</v>
      </c>
      <c r="D21" s="420"/>
      <c r="E21" s="420"/>
      <c r="F21" s="420"/>
      <c r="G21" s="421"/>
      <c r="H21" s="30">
        <v>18</v>
      </c>
      <c r="I21" s="20" t="e">
        <f>短入生!#REF!</f>
        <v>#REF!</v>
      </c>
      <c r="J21" s="86" t="e">
        <f>短入生!#REF!</f>
        <v>#REF!</v>
      </c>
      <c r="K21" s="86" t="e">
        <f>短入生!#REF!</f>
        <v>#REF!</v>
      </c>
      <c r="L21" s="86" t="e">
        <f>短入生!#REF!</f>
        <v>#REF!</v>
      </c>
      <c r="M21" s="86" t="e">
        <f>短入生!#REF!</f>
        <v>#REF!</v>
      </c>
      <c r="N21" s="56" t="e">
        <f>短入生!#REF!</f>
        <v>#REF!</v>
      </c>
      <c r="O21" s="55" t="e">
        <f t="shared" si="14"/>
        <v>#REF!</v>
      </c>
      <c r="P21" s="55" t="e">
        <f t="shared" si="15"/>
        <v>#REF!</v>
      </c>
      <c r="Q21" s="55" t="e">
        <f t="shared" si="16"/>
        <v>#REF!</v>
      </c>
      <c r="R21" s="55">
        <f t="shared" si="17"/>
        <v>0</v>
      </c>
      <c r="S21" s="55" t="e">
        <f t="shared" si="18"/>
        <v>#REF!</v>
      </c>
      <c r="T21" s="61" t="e">
        <f t="shared" si="19"/>
        <v>#REF!</v>
      </c>
      <c r="U21" s="61" t="e">
        <f t="shared" si="20"/>
        <v>#REF!</v>
      </c>
      <c r="V21" s="61" t="e">
        <f t="shared" si="21"/>
        <v>#REF!</v>
      </c>
      <c r="W21" s="61" t="e">
        <f t="shared" si="22"/>
        <v>#REF!</v>
      </c>
      <c r="X21" s="57" t="e">
        <f t="shared" si="23"/>
        <v>#REF!</v>
      </c>
      <c r="Y21" s="53" t="e">
        <f t="shared" si="24"/>
        <v>#REF!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52" customFormat="1" ht="13.5" customHeight="1">
      <c r="A22" s="432"/>
      <c r="B22" s="434"/>
      <c r="C22" s="419" t="s">
        <v>145</v>
      </c>
      <c r="D22" s="420"/>
      <c r="E22" s="420"/>
      <c r="F22" s="420"/>
      <c r="G22" s="421"/>
      <c r="H22" s="30">
        <v>12</v>
      </c>
      <c r="I22" s="20" t="e">
        <f>短入生!#REF!</f>
        <v>#REF!</v>
      </c>
      <c r="J22" s="86" t="e">
        <f>短入生!#REF!</f>
        <v>#REF!</v>
      </c>
      <c r="K22" s="86" t="e">
        <f>短入生!#REF!</f>
        <v>#REF!</v>
      </c>
      <c r="L22" s="86" t="e">
        <f>短入生!#REF!</f>
        <v>#REF!</v>
      </c>
      <c r="M22" s="86" t="e">
        <f>短入生!#REF!</f>
        <v>#REF!</v>
      </c>
      <c r="N22" s="56" t="e">
        <f>短入生!#REF!</f>
        <v>#REF!</v>
      </c>
      <c r="O22" s="55" t="e">
        <f t="shared" si="14"/>
        <v>#REF!</v>
      </c>
      <c r="P22" s="55" t="e">
        <f t="shared" si="15"/>
        <v>#REF!</v>
      </c>
      <c r="Q22" s="55" t="e">
        <f t="shared" si="16"/>
        <v>#REF!</v>
      </c>
      <c r="R22" s="55">
        <f t="shared" si="17"/>
        <v>0</v>
      </c>
      <c r="S22" s="55" t="e">
        <f t="shared" si="18"/>
        <v>#REF!</v>
      </c>
      <c r="T22" s="61" t="e">
        <f t="shared" si="19"/>
        <v>#REF!</v>
      </c>
      <c r="U22" s="61" t="e">
        <f t="shared" si="20"/>
        <v>#REF!</v>
      </c>
      <c r="V22" s="61" t="e">
        <f t="shared" si="21"/>
        <v>#REF!</v>
      </c>
      <c r="W22" s="61" t="e">
        <f t="shared" si="22"/>
        <v>#REF!</v>
      </c>
      <c r="X22" s="57" t="e">
        <f t="shared" si="23"/>
        <v>#REF!</v>
      </c>
      <c r="Y22" s="53" t="e">
        <f t="shared" si="24"/>
        <v>#REF!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52" customFormat="1" ht="13.5" customHeight="1">
      <c r="A23" s="432"/>
      <c r="B23" s="434"/>
      <c r="C23" s="419" t="s">
        <v>10</v>
      </c>
      <c r="D23" s="420"/>
      <c r="E23" s="420"/>
      <c r="F23" s="420"/>
      <c r="G23" s="421"/>
      <c r="H23" s="30">
        <v>6</v>
      </c>
      <c r="I23" s="20" t="e">
        <f>短入生!#REF!</f>
        <v>#REF!</v>
      </c>
      <c r="J23" s="86" t="e">
        <f>短入生!#REF!</f>
        <v>#REF!</v>
      </c>
      <c r="K23" s="86" t="e">
        <f>短入生!#REF!</f>
        <v>#REF!</v>
      </c>
      <c r="L23" s="86" t="e">
        <f>短入生!#REF!</f>
        <v>#REF!</v>
      </c>
      <c r="M23" s="86" t="e">
        <f>短入生!#REF!</f>
        <v>#REF!</v>
      </c>
      <c r="N23" s="56" t="e">
        <f>短入生!#REF!</f>
        <v>#REF!</v>
      </c>
      <c r="O23" s="55" t="e">
        <f t="shared" si="14"/>
        <v>#REF!</v>
      </c>
      <c r="P23" s="55" t="e">
        <f t="shared" si="15"/>
        <v>#REF!</v>
      </c>
      <c r="Q23" s="55" t="e">
        <f t="shared" si="16"/>
        <v>#REF!</v>
      </c>
      <c r="R23" s="55">
        <f t="shared" si="17"/>
        <v>0</v>
      </c>
      <c r="S23" s="55" t="e">
        <f t="shared" si="18"/>
        <v>#REF!</v>
      </c>
      <c r="T23" s="61" t="e">
        <f t="shared" si="19"/>
        <v>#REF!</v>
      </c>
      <c r="U23" s="61" t="e">
        <f t="shared" si="20"/>
        <v>#REF!</v>
      </c>
      <c r="V23" s="61" t="e">
        <f t="shared" si="21"/>
        <v>#REF!</v>
      </c>
      <c r="W23" s="61" t="e">
        <f t="shared" si="22"/>
        <v>#REF!</v>
      </c>
      <c r="X23" s="57" t="e">
        <f t="shared" si="23"/>
        <v>#REF!</v>
      </c>
      <c r="Y23" s="53" t="e">
        <f t="shared" si="24"/>
        <v>#REF!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</row>
    <row r="24" spans="1:73" s="52" customFormat="1" ht="13.5" customHeight="1">
      <c r="A24" s="432"/>
      <c r="B24" s="435"/>
      <c r="C24" s="416" t="s">
        <v>9</v>
      </c>
      <c r="D24" s="417"/>
      <c r="E24" s="417"/>
      <c r="F24" s="417"/>
      <c r="G24" s="418"/>
      <c r="H24" s="72">
        <v>6</v>
      </c>
      <c r="I24" s="24" t="e">
        <f>短入生!#REF!</f>
        <v>#REF!</v>
      </c>
      <c r="J24" s="88" t="e">
        <f>短入生!#REF!</f>
        <v>#REF!</v>
      </c>
      <c r="K24" s="88" t="e">
        <f>短入生!#REF!</f>
        <v>#REF!</v>
      </c>
      <c r="L24" s="88" t="e">
        <f>短入生!#REF!</f>
        <v>#REF!</v>
      </c>
      <c r="M24" s="88" t="e">
        <f>短入生!#REF!</f>
        <v>#REF!</v>
      </c>
      <c r="N24" s="82" t="e">
        <f>短入生!#REF!</f>
        <v>#REF!</v>
      </c>
      <c r="O24" s="42" t="e">
        <f t="shared" si="14"/>
        <v>#REF!</v>
      </c>
      <c r="P24" s="42" t="e">
        <f t="shared" si="15"/>
        <v>#REF!</v>
      </c>
      <c r="Q24" s="42" t="e">
        <f t="shared" si="16"/>
        <v>#REF!</v>
      </c>
      <c r="R24" s="42">
        <f t="shared" si="17"/>
        <v>0</v>
      </c>
      <c r="S24" s="42" t="e">
        <f t="shared" si="18"/>
        <v>#REF!</v>
      </c>
      <c r="T24" s="117" t="e">
        <f t="shared" si="19"/>
        <v>#REF!</v>
      </c>
      <c r="U24" s="117" t="e">
        <f t="shared" si="20"/>
        <v>#REF!</v>
      </c>
      <c r="V24" s="117" t="e">
        <f t="shared" si="21"/>
        <v>#REF!</v>
      </c>
      <c r="W24" s="117" t="e">
        <f t="shared" si="22"/>
        <v>#REF!</v>
      </c>
      <c r="X24" s="67" t="e">
        <f t="shared" si="23"/>
        <v>#REF!</v>
      </c>
      <c r="Y24" s="53" t="e">
        <f t="shared" si="24"/>
        <v>#REF!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</row>
    <row r="25" spans="1:73" s="52" customFormat="1" ht="13.5" customHeight="1">
      <c r="A25" s="432"/>
      <c r="B25" s="501" t="s">
        <v>32</v>
      </c>
      <c r="C25" s="470" t="s">
        <v>77</v>
      </c>
      <c r="D25" s="471"/>
      <c r="E25" s="471"/>
      <c r="F25" s="471"/>
      <c r="G25" s="472"/>
      <c r="H25" s="14">
        <v>184</v>
      </c>
      <c r="I25" s="20" t="e">
        <f>短入生!#REF!</f>
        <v>#REF!</v>
      </c>
      <c r="J25" s="90" t="e">
        <f>短入生!#REF!</f>
        <v>#REF!</v>
      </c>
      <c r="K25" s="90" t="e">
        <f>短入生!#REF!</f>
        <v>#REF!</v>
      </c>
      <c r="L25" s="90" t="e">
        <f>短入生!#REF!</f>
        <v>#REF!</v>
      </c>
      <c r="M25" s="90" t="e">
        <f>短入生!#REF!</f>
        <v>#REF!</v>
      </c>
      <c r="N25" s="15" t="e">
        <f>短入生!#REF!</f>
        <v>#REF!</v>
      </c>
      <c r="O25" s="44" t="e">
        <f t="shared" si="14"/>
        <v>#REF!</v>
      </c>
      <c r="P25" s="44" t="e">
        <f t="shared" si="15"/>
        <v>#REF!</v>
      </c>
      <c r="Q25" s="44" t="e">
        <f t="shared" si="16"/>
        <v>#REF!</v>
      </c>
      <c r="R25" s="44">
        <f t="shared" si="17"/>
        <v>0</v>
      </c>
      <c r="S25" s="44" t="e">
        <f t="shared" si="18"/>
        <v>#REF!</v>
      </c>
      <c r="T25" s="83" t="e">
        <f t="shared" si="19"/>
        <v>#REF!</v>
      </c>
      <c r="U25" s="83" t="e">
        <f t="shared" si="20"/>
        <v>#REF!</v>
      </c>
      <c r="V25" s="83" t="e">
        <f t="shared" si="21"/>
        <v>#REF!</v>
      </c>
      <c r="W25" s="83" t="e">
        <f t="shared" si="22"/>
        <v>#REF!</v>
      </c>
      <c r="X25" s="64" t="e">
        <f t="shared" si="23"/>
        <v>#REF!</v>
      </c>
      <c r="Y25" s="53" t="e">
        <f t="shared" si="24"/>
        <v>#REF!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</row>
    <row r="26" spans="1:73" s="52" customFormat="1" ht="13.5" customHeight="1">
      <c r="A26" s="432"/>
      <c r="B26" s="502"/>
      <c r="C26" s="425" t="s">
        <v>150</v>
      </c>
      <c r="D26" s="426"/>
      <c r="E26" s="426"/>
      <c r="F26" s="426"/>
      <c r="G26" s="427"/>
      <c r="H26" s="38">
        <v>56</v>
      </c>
      <c r="I26" s="20" t="e">
        <f>短入生!#REF!</f>
        <v>#REF!</v>
      </c>
      <c r="J26" s="86" t="e">
        <f>短入生!#REF!</f>
        <v>#REF!</v>
      </c>
      <c r="K26" s="86" t="e">
        <f>短入生!#REF!</f>
        <v>#REF!</v>
      </c>
      <c r="L26" s="86" t="e">
        <f>短入生!#REF!</f>
        <v>#REF!</v>
      </c>
      <c r="M26" s="86" t="e">
        <f>短入生!#REF!</f>
        <v>#REF!</v>
      </c>
      <c r="N26" s="56" t="e">
        <f>短入生!#REF!</f>
        <v>#REF!</v>
      </c>
      <c r="O26" s="55" t="e">
        <f t="shared" si="14"/>
        <v>#REF!</v>
      </c>
      <c r="P26" s="55" t="e">
        <f t="shared" si="15"/>
        <v>#REF!</v>
      </c>
      <c r="Q26" s="55" t="e">
        <f t="shared" si="16"/>
        <v>#REF!</v>
      </c>
      <c r="R26" s="55">
        <f t="shared" si="17"/>
        <v>0</v>
      </c>
      <c r="S26" s="55" t="e">
        <f t="shared" si="18"/>
        <v>#REF!</v>
      </c>
      <c r="T26" s="61" t="e">
        <f t="shared" si="19"/>
        <v>#REF!</v>
      </c>
      <c r="U26" s="61" t="e">
        <f t="shared" si="20"/>
        <v>#REF!</v>
      </c>
      <c r="V26" s="61" t="e">
        <f t="shared" si="21"/>
        <v>#REF!</v>
      </c>
      <c r="W26" s="61" t="e">
        <f t="shared" si="22"/>
        <v>#REF!</v>
      </c>
      <c r="X26" s="57" t="e">
        <f t="shared" si="23"/>
        <v>#REF!</v>
      </c>
      <c r="Y26" s="53" t="e">
        <f t="shared" si="24"/>
        <v>#REF!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</row>
    <row r="27" spans="1:73" s="52" customFormat="1" ht="13.5" customHeight="1">
      <c r="A27" s="432"/>
      <c r="B27" s="502"/>
      <c r="C27" s="503" t="s">
        <v>26</v>
      </c>
      <c r="D27" s="504"/>
      <c r="E27" s="504"/>
      <c r="F27" s="504"/>
      <c r="G27" s="505"/>
      <c r="H27" s="17">
        <v>23</v>
      </c>
      <c r="I27" s="20" t="e">
        <f>短入生!#REF!</f>
        <v>#REF!</v>
      </c>
      <c r="J27" s="86" t="e">
        <f>短入生!#REF!</f>
        <v>#REF!</v>
      </c>
      <c r="K27" s="86" t="e">
        <f>短入生!#REF!</f>
        <v>#REF!</v>
      </c>
      <c r="L27" s="86" t="e">
        <f>短入生!#REF!</f>
        <v>#REF!</v>
      </c>
      <c r="M27" s="86" t="e">
        <f>短入生!#REF!</f>
        <v>#REF!</v>
      </c>
      <c r="N27" s="56" t="e">
        <f>短入生!#REF!</f>
        <v>#REF!</v>
      </c>
      <c r="O27" s="55" t="e">
        <f t="shared" si="14"/>
        <v>#REF!</v>
      </c>
      <c r="P27" s="55" t="e">
        <f t="shared" si="15"/>
        <v>#REF!</v>
      </c>
      <c r="Q27" s="55" t="e">
        <f t="shared" si="16"/>
        <v>#REF!</v>
      </c>
      <c r="R27" s="55">
        <f t="shared" si="17"/>
        <v>0</v>
      </c>
      <c r="S27" s="55" t="e">
        <f t="shared" si="18"/>
        <v>#REF!</v>
      </c>
      <c r="T27" s="61" t="e">
        <f t="shared" si="19"/>
        <v>#REF!</v>
      </c>
      <c r="U27" s="61" t="e">
        <f t="shared" si="20"/>
        <v>#REF!</v>
      </c>
      <c r="V27" s="61" t="e">
        <f t="shared" si="21"/>
        <v>#REF!</v>
      </c>
      <c r="W27" s="61" t="e">
        <f t="shared" si="22"/>
        <v>#REF!</v>
      </c>
      <c r="X27" s="57" t="e">
        <f t="shared" si="23"/>
        <v>#REF!</v>
      </c>
      <c r="Y27" s="53" t="e">
        <f t="shared" si="24"/>
        <v>#REF!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</row>
    <row r="28" spans="1:73" s="102" customFormat="1" ht="13.5" customHeight="1">
      <c r="A28" s="432"/>
      <c r="B28" s="118"/>
      <c r="C28" s="506" t="s">
        <v>66</v>
      </c>
      <c r="D28" s="507"/>
      <c r="E28" s="507"/>
      <c r="F28" s="507"/>
      <c r="G28" s="508"/>
      <c r="H28" s="119"/>
      <c r="I28" s="120"/>
      <c r="J28" s="120"/>
      <c r="K28" s="120"/>
      <c r="L28" s="120"/>
      <c r="M28" s="120"/>
      <c r="N28" s="119"/>
      <c r="O28" s="119" t="e">
        <f>SUM(O17:O27)</f>
        <v>#REF!</v>
      </c>
      <c r="P28" s="119"/>
      <c r="Q28" s="119"/>
      <c r="R28" s="119">
        <f>SUM(R17:R27)</f>
        <v>0</v>
      </c>
      <c r="S28" s="119"/>
      <c r="T28" s="119"/>
      <c r="U28" s="119" t="e">
        <f>SUM(U17:U27)</f>
        <v>#REF!</v>
      </c>
      <c r="V28" s="118"/>
      <c r="W28" s="118"/>
      <c r="X28" s="121" t="e">
        <f>SUM(X17:X27)</f>
        <v>#REF!</v>
      </c>
      <c r="Y28" s="122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</row>
    <row r="29" spans="1:73" s="102" customFormat="1" ht="13.5" customHeight="1">
      <c r="A29" s="432"/>
      <c r="B29" s="80"/>
      <c r="C29" s="509" t="s">
        <v>68</v>
      </c>
      <c r="D29" s="510"/>
      <c r="E29" s="510"/>
      <c r="F29" s="510"/>
      <c r="G29" s="511"/>
      <c r="H29" s="79"/>
      <c r="I29" s="123"/>
      <c r="J29" s="123"/>
      <c r="K29" s="123"/>
      <c r="L29" s="123"/>
      <c r="M29" s="123"/>
      <c r="N29" s="79"/>
      <c r="O29" s="79" t="e">
        <f>SUM(O28,O16)</f>
        <v>#REF!</v>
      </c>
      <c r="P29" s="79"/>
      <c r="Q29" s="79"/>
      <c r="R29" s="79">
        <f>SUM(R28,R16)</f>
        <v>0</v>
      </c>
      <c r="S29" s="79"/>
      <c r="T29" s="79"/>
      <c r="U29" s="79" t="e">
        <f>SUM(U28,U16)</f>
        <v>#REF!</v>
      </c>
      <c r="V29" s="80"/>
      <c r="W29" s="80"/>
      <c r="X29" s="109" t="e">
        <f>SUM(X28,X16)</f>
        <v>#REF!</v>
      </c>
      <c r="Y29" s="122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</row>
    <row r="30" spans="1:73" s="102" customFormat="1" ht="13.5" customHeight="1">
      <c r="A30" s="432"/>
      <c r="B30" s="113"/>
      <c r="C30" s="464" t="s">
        <v>64</v>
      </c>
      <c r="D30" s="465"/>
      <c r="E30" s="465"/>
      <c r="F30" s="465"/>
      <c r="G30" s="466"/>
      <c r="H30" s="110" t="e">
        <f>短入生!#REF!</f>
        <v>#REF!</v>
      </c>
      <c r="I30" s="111" t="e">
        <f>短入生!#REF!</f>
        <v>#REF!</v>
      </c>
      <c r="J30" s="111"/>
      <c r="K30" s="111"/>
      <c r="L30" s="112"/>
      <c r="M30" s="112"/>
      <c r="N30" s="112"/>
      <c r="O30" s="112" t="e">
        <f>SUM(O29*H30*I30)</f>
        <v>#REF!</v>
      </c>
      <c r="P30" s="112"/>
      <c r="Q30" s="112"/>
      <c r="R30" s="112" t="e">
        <f>SUM(R29*H30*I30)</f>
        <v>#REF!</v>
      </c>
      <c r="S30" s="112"/>
      <c r="T30" s="112"/>
      <c r="U30" s="112" t="e">
        <f>SUM(U29*H30*I30)</f>
        <v>#REF!</v>
      </c>
      <c r="V30" s="113"/>
      <c r="W30" s="113"/>
      <c r="X30" s="114" t="e">
        <f>SUM(O30:U30)</f>
        <v>#REF!</v>
      </c>
      <c r="Y30" s="122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</row>
    <row r="31" spans="1:73" s="102" customFormat="1" ht="13.5" customHeight="1">
      <c r="A31" s="432"/>
      <c r="B31" s="439" t="s">
        <v>73</v>
      </c>
      <c r="C31" s="440"/>
      <c r="D31" s="440"/>
      <c r="E31" s="440"/>
      <c r="F31" s="440"/>
      <c r="G31" s="441"/>
      <c r="H31" s="442"/>
      <c r="I31" s="443"/>
      <c r="J31" s="443"/>
      <c r="K31" s="443"/>
      <c r="L31" s="443"/>
      <c r="M31" s="443"/>
      <c r="N31" s="444"/>
      <c r="O31" s="129" t="e">
        <f>SUM(O28+O30)</f>
        <v>#REF!</v>
      </c>
      <c r="P31" s="129"/>
      <c r="Q31" s="129"/>
      <c r="R31" s="129" t="e">
        <f t="shared" ref="R31:X31" si="25">SUM(R28+R30)</f>
        <v>#REF!</v>
      </c>
      <c r="S31" s="129"/>
      <c r="T31" s="129"/>
      <c r="U31" s="129" t="e">
        <f t="shared" si="25"/>
        <v>#REF!</v>
      </c>
      <c r="V31" s="134"/>
      <c r="W31" s="134"/>
      <c r="X31" s="149" t="e">
        <f t="shared" si="25"/>
        <v>#REF!</v>
      </c>
      <c r="Y31" s="122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</row>
    <row r="32" spans="1:73" s="102" customFormat="1" ht="13.5" customHeight="1" thickBot="1">
      <c r="A32" s="453" t="s">
        <v>95</v>
      </c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5"/>
      <c r="O32" s="146" t="e">
        <f>SUM(O16+O31)</f>
        <v>#REF!</v>
      </c>
      <c r="P32" s="146"/>
      <c r="Q32" s="146"/>
      <c r="R32" s="146" t="e">
        <f>SUM(R16+R31)</f>
        <v>#REF!</v>
      </c>
      <c r="S32" s="146"/>
      <c r="T32" s="146"/>
      <c r="U32" s="146" t="e">
        <f>SUM(U16+U31)</f>
        <v>#REF!</v>
      </c>
      <c r="V32" s="147"/>
      <c r="W32" s="147"/>
      <c r="X32" s="148" t="e">
        <f>SUM(X16+X31)</f>
        <v>#REF!</v>
      </c>
      <c r="Y32" s="122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2" customHeight="1"/>
    <row r="44" ht="12" customHeight="1"/>
  </sheetData>
  <sheetProtection selectLockedCells="1"/>
  <mergeCells count="42">
    <mergeCell ref="A32:N32"/>
    <mergeCell ref="C27:G27"/>
    <mergeCell ref="C28:G28"/>
    <mergeCell ref="C29:G29"/>
    <mergeCell ref="C30:G30"/>
    <mergeCell ref="B31:G31"/>
    <mergeCell ref="H31:N31"/>
    <mergeCell ref="B16:G16"/>
    <mergeCell ref="H16:N16"/>
    <mergeCell ref="A17:A31"/>
    <mergeCell ref="B17:B24"/>
    <mergeCell ref="C17:G17"/>
    <mergeCell ref="C18:G18"/>
    <mergeCell ref="C19:G19"/>
    <mergeCell ref="C20:G20"/>
    <mergeCell ref="C21:G21"/>
    <mergeCell ref="A6:A16"/>
    <mergeCell ref="C22:G22"/>
    <mergeCell ref="C23:G23"/>
    <mergeCell ref="C24:G24"/>
    <mergeCell ref="B25:B27"/>
    <mergeCell ref="C25:G25"/>
    <mergeCell ref="C26:G26"/>
    <mergeCell ref="C8:G8"/>
    <mergeCell ref="C9:G9"/>
    <mergeCell ref="C10:G10"/>
    <mergeCell ref="B11:B15"/>
    <mergeCell ref="C11:G11"/>
    <mergeCell ref="C12:G12"/>
    <mergeCell ref="C13:G13"/>
    <mergeCell ref="C14:G14"/>
    <mergeCell ref="C15:G15"/>
    <mergeCell ref="B6:B10"/>
    <mergeCell ref="C6:G6"/>
    <mergeCell ref="C7:G7"/>
    <mergeCell ref="D3:E3"/>
    <mergeCell ref="H3:X3"/>
    <mergeCell ref="D4:E4"/>
    <mergeCell ref="H4:H5"/>
    <mergeCell ref="I4:I5"/>
    <mergeCell ref="N4:N5"/>
    <mergeCell ref="O4:X4"/>
  </mergeCells>
  <phoneticPr fontId="14"/>
  <dataValidations count="2">
    <dataValidation type="whole" allowBlank="1" showInputMessage="1" showErrorMessage="1" sqref="I30:K30 I17:I27">
      <formula1>0</formula1>
      <formula2>1</formula2>
    </dataValidation>
    <dataValidation type="whole" showInputMessage="1" showErrorMessage="1" sqref="I28:K29 I6:I15">
      <formula1>0</formula1>
      <formula2>1</formula2>
    </dataValidation>
  </dataValidations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3"/>
  <sheetViews>
    <sheetView zoomScale="80" zoomScaleNormal="80" workbookViewId="0">
      <selection activeCell="P18" sqref="P18"/>
    </sheetView>
  </sheetViews>
  <sheetFormatPr defaultRowHeight="13.5"/>
  <cols>
    <col min="1" max="2" width="3.125" style="50" customWidth="1"/>
    <col min="3" max="4" width="3.125" style="9" customWidth="1"/>
    <col min="5" max="5" width="5.875" style="9" customWidth="1"/>
    <col min="6" max="7" width="9" style="9" customWidth="1"/>
    <col min="8" max="8" width="6.25" style="9" customWidth="1"/>
    <col min="9" max="9" width="3.125" style="4" customWidth="1"/>
    <col min="10" max="11" width="6.25" style="39" customWidth="1"/>
    <col min="12" max="13" width="6.25" style="9" customWidth="1"/>
    <col min="14" max="14" width="6.25" style="51" customWidth="1"/>
    <col min="15" max="17" width="11.875" style="9" customWidth="1"/>
    <col min="18" max="23" width="10.625" style="9" customWidth="1"/>
    <col min="24" max="24" width="11.875" style="9" customWidth="1"/>
    <col min="25" max="25" width="9" style="52"/>
    <col min="26" max="50" width="9" style="8"/>
    <col min="51" max="16384" width="9" style="50"/>
  </cols>
  <sheetData>
    <row r="1" spans="1:50">
      <c r="A1" s="49" t="s">
        <v>39</v>
      </c>
    </row>
    <row r="2" spans="1:50" ht="14.25" thickBot="1"/>
    <row r="3" spans="1:50" s="9" customFormat="1" ht="13.5" customHeight="1">
      <c r="A3" s="50"/>
      <c r="B3" s="50"/>
      <c r="D3" s="398" t="s">
        <v>11</v>
      </c>
      <c r="E3" s="399"/>
      <c r="F3" s="125" t="e">
        <f>総事!#REF!</f>
        <v>#REF!</v>
      </c>
      <c r="H3" s="512" t="e">
        <f>総事!#REF!</f>
        <v>#REF!</v>
      </c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4"/>
      <c r="Y3" s="52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s="9" customFormat="1" ht="13.5" customHeight="1">
      <c r="A4" s="50"/>
      <c r="B4" s="50"/>
      <c r="D4" s="398" t="s">
        <v>149</v>
      </c>
      <c r="E4" s="399"/>
      <c r="F4" s="126">
        <f>総事!F2</f>
        <v>10.54</v>
      </c>
      <c r="H4" s="407" t="s">
        <v>7</v>
      </c>
      <c r="I4" s="26"/>
      <c r="J4" s="521" t="s">
        <v>169</v>
      </c>
      <c r="K4" s="521" t="s">
        <v>170</v>
      </c>
      <c r="L4" s="74" t="s">
        <v>78</v>
      </c>
      <c r="M4" s="521" t="s">
        <v>79</v>
      </c>
      <c r="N4" s="410" t="s">
        <v>22</v>
      </c>
      <c r="O4" s="412" t="s">
        <v>23</v>
      </c>
      <c r="P4" s="412"/>
      <c r="Q4" s="412"/>
      <c r="R4" s="412"/>
      <c r="S4" s="412"/>
      <c r="T4" s="412"/>
      <c r="U4" s="412"/>
      <c r="V4" s="398"/>
      <c r="W4" s="398"/>
      <c r="X4" s="413"/>
      <c r="Y4" s="52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9" customFormat="1" ht="13.5" customHeight="1" thickBot="1">
      <c r="A5" s="50"/>
      <c r="B5" s="50"/>
      <c r="E5" s="11"/>
      <c r="F5" s="11"/>
      <c r="G5" s="11"/>
      <c r="H5" s="407"/>
      <c r="I5" s="71"/>
      <c r="J5" s="522"/>
      <c r="K5" s="522"/>
      <c r="L5" s="128" t="e">
        <f>総事!#REF!</f>
        <v>#REF!</v>
      </c>
      <c r="M5" s="522"/>
      <c r="N5" s="411"/>
      <c r="O5" s="10" t="s">
        <v>173</v>
      </c>
      <c r="P5" s="10" t="s">
        <v>174</v>
      </c>
      <c r="Q5" s="10" t="s">
        <v>14</v>
      </c>
      <c r="R5" s="10" t="s">
        <v>63</v>
      </c>
      <c r="S5" s="10" t="s">
        <v>175</v>
      </c>
      <c r="T5" s="10" t="s">
        <v>176</v>
      </c>
      <c r="U5" s="10" t="s">
        <v>15</v>
      </c>
      <c r="V5" s="68" t="s">
        <v>177</v>
      </c>
      <c r="W5" s="10" t="s">
        <v>178</v>
      </c>
      <c r="X5" s="70" t="s">
        <v>16</v>
      </c>
      <c r="Y5" s="53" t="s">
        <v>179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s="9" customFormat="1" ht="13.5" customHeight="1">
      <c r="A6" s="445" t="s">
        <v>67</v>
      </c>
      <c r="B6" s="447" t="s">
        <v>33</v>
      </c>
      <c r="C6" s="517" t="s">
        <v>0</v>
      </c>
      <c r="D6" s="517"/>
      <c r="E6" s="518"/>
      <c r="F6" s="518"/>
      <c r="G6" s="518"/>
      <c r="H6" s="124">
        <f>総事!I3</f>
        <v>0</v>
      </c>
      <c r="I6" s="23" t="e">
        <f>総事!#REF!</f>
        <v>#REF!</v>
      </c>
      <c r="J6" s="78" t="e">
        <f>総事!#REF!</f>
        <v>#REF!</v>
      </c>
      <c r="K6" s="78" t="e">
        <f>総事!#REF!</f>
        <v>#REF!</v>
      </c>
      <c r="L6" s="78" t="e">
        <f>総事!#REF!</f>
        <v>#REF!</v>
      </c>
      <c r="M6" s="78" t="e">
        <f>総事!#REF!</f>
        <v>#REF!</v>
      </c>
      <c r="N6" s="56" t="e">
        <f>総事!#REF!</f>
        <v>#REF!</v>
      </c>
      <c r="O6" s="55" t="e">
        <f>INT(V6*0.9)</f>
        <v>#REF!</v>
      </c>
      <c r="P6" s="55" t="e">
        <f>INT(W6*0.8)</f>
        <v>#REF!</v>
      </c>
      <c r="Q6" s="55" t="e">
        <f>SUM(O6:P6)</f>
        <v>#REF!</v>
      </c>
      <c r="R6" s="55">
        <f>IFERROR(INT(Y6/J6*M6),0)</f>
        <v>0</v>
      </c>
      <c r="S6" s="55" t="e">
        <f>SUM(Y6-R6)</f>
        <v>#REF!</v>
      </c>
      <c r="T6" s="61" t="e">
        <f>SUM(W6-P6)</f>
        <v>#REF!</v>
      </c>
      <c r="U6" s="61" t="e">
        <f>SUM(S6:T6)</f>
        <v>#REF!</v>
      </c>
      <c r="V6" s="61" t="e">
        <f>INT($F$4*H6*I6*J6*N6)</f>
        <v>#REF!</v>
      </c>
      <c r="W6" s="61" t="e">
        <f>INT($F$4*H6*I6*K6*N6)</f>
        <v>#REF!</v>
      </c>
      <c r="X6" s="57" t="e">
        <f>SUM(V6:W6)</f>
        <v>#REF!</v>
      </c>
      <c r="Y6" s="53" t="e">
        <f>SUM(V6-O6)</f>
        <v>#REF!</v>
      </c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s="9" customFormat="1" ht="13.5" customHeight="1">
      <c r="A7" s="515"/>
      <c r="B7" s="448"/>
      <c r="C7" s="519" t="s">
        <v>1</v>
      </c>
      <c r="D7" s="519"/>
      <c r="E7" s="520"/>
      <c r="F7" s="520"/>
      <c r="G7" s="520"/>
      <c r="H7" s="124">
        <f>総事!I4</f>
        <v>0</v>
      </c>
      <c r="I7" s="19" t="e">
        <f>総事!#REF!</f>
        <v>#REF!</v>
      </c>
      <c r="J7" s="116" t="e">
        <f>総事!#REF!</f>
        <v>#REF!</v>
      </c>
      <c r="K7" s="116" t="e">
        <f>総事!#REF!</f>
        <v>#REF!</v>
      </c>
      <c r="L7" s="116" t="e">
        <f>総事!#REF!</f>
        <v>#REF!</v>
      </c>
      <c r="M7" s="116" t="e">
        <f>総事!#REF!</f>
        <v>#REF!</v>
      </c>
      <c r="N7" s="56" t="e">
        <f>総事!#REF!</f>
        <v>#REF!</v>
      </c>
      <c r="O7" s="55" t="e">
        <f t="shared" ref="O7:O10" si="0">INT(V7*0.9)</f>
        <v>#REF!</v>
      </c>
      <c r="P7" s="55" t="e">
        <f t="shared" ref="P7:P10" si="1">INT(W7*0.8)</f>
        <v>#REF!</v>
      </c>
      <c r="Q7" s="55" t="e">
        <f t="shared" ref="Q7:Q10" si="2">SUM(O7:P7)</f>
        <v>#REF!</v>
      </c>
      <c r="R7" s="55">
        <f t="shared" ref="R7:R10" si="3">IFERROR(INT(Y7/J7*M7),0)</f>
        <v>0</v>
      </c>
      <c r="S7" s="55" t="e">
        <f t="shared" ref="S7:S10" si="4">SUM(Y7-R7)</f>
        <v>#REF!</v>
      </c>
      <c r="T7" s="61" t="e">
        <f t="shared" ref="T7:T10" si="5">SUM(W7-P7)</f>
        <v>#REF!</v>
      </c>
      <c r="U7" s="61" t="e">
        <f t="shared" ref="U7:U10" si="6">SUM(S7:T7)</f>
        <v>#REF!</v>
      </c>
      <c r="V7" s="61" t="e">
        <f t="shared" ref="V7:V10" si="7">INT($F$4*H7*I7*J7*N7)</f>
        <v>#REF!</v>
      </c>
      <c r="W7" s="61" t="e">
        <f t="shared" ref="W7:W10" si="8">INT($F$4*H7*I7*K7*N7)</f>
        <v>#REF!</v>
      </c>
      <c r="X7" s="57" t="e">
        <f t="shared" ref="X7:X10" si="9">SUM(V7:W7)</f>
        <v>#REF!</v>
      </c>
      <c r="Y7" s="53" t="e">
        <f t="shared" ref="Y7:Y10" si="10">SUM(V7-O7)</f>
        <v>#REF!</v>
      </c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s="9" customFormat="1" ht="13.5" customHeight="1">
      <c r="A8" s="515"/>
      <c r="B8" s="448"/>
      <c r="C8" s="519" t="s">
        <v>2</v>
      </c>
      <c r="D8" s="519"/>
      <c r="E8" s="520"/>
      <c r="F8" s="520"/>
      <c r="G8" s="520"/>
      <c r="H8" s="124">
        <f>総事!I5</f>
        <v>0</v>
      </c>
      <c r="I8" s="19" t="e">
        <f>総事!#REF!</f>
        <v>#REF!</v>
      </c>
      <c r="J8" s="116" t="e">
        <f>総事!#REF!</f>
        <v>#REF!</v>
      </c>
      <c r="K8" s="116" t="e">
        <f>総事!#REF!</f>
        <v>#REF!</v>
      </c>
      <c r="L8" s="116" t="e">
        <f>総事!#REF!</f>
        <v>#REF!</v>
      </c>
      <c r="M8" s="116" t="e">
        <f>総事!#REF!</f>
        <v>#REF!</v>
      </c>
      <c r="N8" s="56" t="e">
        <f>総事!#REF!</f>
        <v>#REF!</v>
      </c>
      <c r="O8" s="55" t="e">
        <f t="shared" si="0"/>
        <v>#REF!</v>
      </c>
      <c r="P8" s="55" t="e">
        <f t="shared" si="1"/>
        <v>#REF!</v>
      </c>
      <c r="Q8" s="55" t="e">
        <f t="shared" si="2"/>
        <v>#REF!</v>
      </c>
      <c r="R8" s="55">
        <f t="shared" si="3"/>
        <v>0</v>
      </c>
      <c r="S8" s="55" t="e">
        <f t="shared" si="4"/>
        <v>#REF!</v>
      </c>
      <c r="T8" s="61" t="e">
        <f t="shared" si="5"/>
        <v>#REF!</v>
      </c>
      <c r="U8" s="61" t="e">
        <f t="shared" si="6"/>
        <v>#REF!</v>
      </c>
      <c r="V8" s="61" t="e">
        <f t="shared" si="7"/>
        <v>#REF!</v>
      </c>
      <c r="W8" s="61" t="e">
        <f t="shared" si="8"/>
        <v>#REF!</v>
      </c>
      <c r="X8" s="57" t="e">
        <f t="shared" si="9"/>
        <v>#REF!</v>
      </c>
      <c r="Y8" s="53" t="e">
        <f t="shared" si="10"/>
        <v>#REF!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3.5" customHeight="1">
      <c r="A9" s="515"/>
      <c r="B9" s="448"/>
      <c r="C9" s="519" t="s">
        <v>3</v>
      </c>
      <c r="D9" s="519"/>
      <c r="E9" s="520"/>
      <c r="F9" s="520"/>
      <c r="G9" s="520"/>
      <c r="H9" s="124" t="e">
        <f>総事!#REF!</f>
        <v>#REF!</v>
      </c>
      <c r="I9" s="19" t="e">
        <f>総事!#REF!</f>
        <v>#REF!</v>
      </c>
      <c r="J9" s="116" t="e">
        <f>総事!#REF!</f>
        <v>#REF!</v>
      </c>
      <c r="K9" s="116" t="e">
        <f>総事!#REF!</f>
        <v>#REF!</v>
      </c>
      <c r="L9" s="116" t="e">
        <f>総事!#REF!</f>
        <v>#REF!</v>
      </c>
      <c r="M9" s="116" t="e">
        <f>総事!#REF!</f>
        <v>#REF!</v>
      </c>
      <c r="N9" s="56" t="e">
        <f>総事!#REF!</f>
        <v>#REF!</v>
      </c>
      <c r="O9" s="55" t="e">
        <f t="shared" si="0"/>
        <v>#REF!</v>
      </c>
      <c r="P9" s="55" t="e">
        <f t="shared" si="1"/>
        <v>#REF!</v>
      </c>
      <c r="Q9" s="55" t="e">
        <f t="shared" si="2"/>
        <v>#REF!</v>
      </c>
      <c r="R9" s="55">
        <f t="shared" si="3"/>
        <v>0</v>
      </c>
      <c r="S9" s="55" t="e">
        <f t="shared" si="4"/>
        <v>#REF!</v>
      </c>
      <c r="T9" s="61" t="e">
        <f t="shared" si="5"/>
        <v>#REF!</v>
      </c>
      <c r="U9" s="61" t="e">
        <f t="shared" si="6"/>
        <v>#REF!</v>
      </c>
      <c r="V9" s="61" t="e">
        <f t="shared" si="7"/>
        <v>#REF!</v>
      </c>
      <c r="W9" s="61" t="e">
        <f t="shared" si="8"/>
        <v>#REF!</v>
      </c>
      <c r="X9" s="57" t="e">
        <f t="shared" si="9"/>
        <v>#REF!</v>
      </c>
      <c r="Y9" s="53" t="e">
        <f t="shared" si="10"/>
        <v>#REF!</v>
      </c>
    </row>
    <row r="10" spans="1:50" ht="13.5" customHeight="1">
      <c r="A10" s="515"/>
      <c r="B10" s="448"/>
      <c r="C10" s="519" t="s">
        <v>4</v>
      </c>
      <c r="D10" s="519"/>
      <c r="E10" s="520"/>
      <c r="F10" s="520"/>
      <c r="G10" s="520"/>
      <c r="H10" s="124" t="e">
        <f>総事!#REF!</f>
        <v>#REF!</v>
      </c>
      <c r="I10" s="19" t="e">
        <f>総事!#REF!</f>
        <v>#REF!</v>
      </c>
      <c r="J10" s="116" t="e">
        <f>総事!#REF!</f>
        <v>#REF!</v>
      </c>
      <c r="K10" s="116" t="e">
        <f>総事!#REF!</f>
        <v>#REF!</v>
      </c>
      <c r="L10" s="116" t="e">
        <f>総事!#REF!</f>
        <v>#REF!</v>
      </c>
      <c r="M10" s="116" t="e">
        <f>総事!#REF!</f>
        <v>#REF!</v>
      </c>
      <c r="N10" s="56" t="e">
        <f>総事!#REF!</f>
        <v>#REF!</v>
      </c>
      <c r="O10" s="55" t="e">
        <f t="shared" si="0"/>
        <v>#REF!</v>
      </c>
      <c r="P10" s="55" t="e">
        <f t="shared" si="1"/>
        <v>#REF!</v>
      </c>
      <c r="Q10" s="55" t="e">
        <f t="shared" si="2"/>
        <v>#REF!</v>
      </c>
      <c r="R10" s="55">
        <f t="shared" si="3"/>
        <v>0</v>
      </c>
      <c r="S10" s="55" t="e">
        <f t="shared" si="4"/>
        <v>#REF!</v>
      </c>
      <c r="T10" s="61" t="e">
        <f t="shared" si="5"/>
        <v>#REF!</v>
      </c>
      <c r="U10" s="61" t="e">
        <f t="shared" si="6"/>
        <v>#REF!</v>
      </c>
      <c r="V10" s="61" t="e">
        <f t="shared" si="7"/>
        <v>#REF!</v>
      </c>
      <c r="W10" s="61" t="e">
        <f t="shared" si="8"/>
        <v>#REF!</v>
      </c>
      <c r="X10" s="57" t="e">
        <f t="shared" si="9"/>
        <v>#REF!</v>
      </c>
      <c r="Y10" s="53" t="e">
        <f t="shared" si="10"/>
        <v>#REF!</v>
      </c>
    </row>
    <row r="11" spans="1:50" ht="13.5" customHeight="1">
      <c r="A11" s="515"/>
      <c r="B11" s="452"/>
      <c r="C11" s="523" t="s">
        <v>37</v>
      </c>
      <c r="D11" s="524"/>
      <c r="E11" s="524"/>
      <c r="F11" s="524"/>
      <c r="G11" s="525"/>
      <c r="H11" s="526"/>
      <c r="I11" s="527"/>
      <c r="J11" s="116" t="e">
        <f>総事!#REF!</f>
        <v>#REF!</v>
      </c>
      <c r="K11" s="116" t="e">
        <f>総事!#REF!</f>
        <v>#REF!</v>
      </c>
      <c r="L11" s="116" t="e">
        <f>総事!#REF!</f>
        <v>#REF!</v>
      </c>
      <c r="M11" s="116" t="e">
        <f>総事!#REF!</f>
        <v>#REF!</v>
      </c>
      <c r="N11" s="18"/>
      <c r="O11" s="129" t="e">
        <f>SUM(O6:O10)</f>
        <v>#REF!</v>
      </c>
      <c r="P11" s="129" t="e">
        <f t="shared" ref="P11:X11" si="11">SUM(P6:P10)</f>
        <v>#REF!</v>
      </c>
      <c r="Q11" s="129" t="e">
        <f t="shared" si="11"/>
        <v>#REF!</v>
      </c>
      <c r="R11" s="129">
        <f t="shared" si="11"/>
        <v>0</v>
      </c>
      <c r="S11" s="129" t="e">
        <f t="shared" si="11"/>
        <v>#REF!</v>
      </c>
      <c r="T11" s="129" t="e">
        <f t="shared" si="11"/>
        <v>#REF!</v>
      </c>
      <c r="U11" s="129" t="e">
        <f t="shared" si="11"/>
        <v>#REF!</v>
      </c>
      <c r="V11" s="129" t="e">
        <f t="shared" si="11"/>
        <v>#REF!</v>
      </c>
      <c r="W11" s="129" t="e">
        <f t="shared" si="11"/>
        <v>#REF!</v>
      </c>
      <c r="X11" s="130" t="e">
        <f t="shared" si="11"/>
        <v>#REF!</v>
      </c>
    </row>
    <row r="12" spans="1:50" s="9" customFormat="1" ht="13.5" customHeight="1">
      <c r="A12" s="515"/>
      <c r="B12" s="528" t="s">
        <v>36</v>
      </c>
      <c r="C12" s="519" t="s">
        <v>34</v>
      </c>
      <c r="D12" s="519"/>
      <c r="E12" s="520"/>
      <c r="F12" s="520"/>
      <c r="G12" s="520"/>
      <c r="H12" s="66">
        <v>378</v>
      </c>
      <c r="I12" s="25" t="e">
        <f>総事!#REF!</f>
        <v>#REF!</v>
      </c>
      <c r="J12" s="116" t="e">
        <f>総事!#REF!</f>
        <v>#REF!</v>
      </c>
      <c r="K12" s="116" t="e">
        <f>総事!#REF!</f>
        <v>#REF!</v>
      </c>
      <c r="L12" s="116" t="e">
        <f>総事!#REF!</f>
        <v>#REF!</v>
      </c>
      <c r="M12" s="116" t="e">
        <f>総事!#REF!</f>
        <v>#REF!</v>
      </c>
      <c r="N12" s="18" t="e">
        <f>総事!#REF!</f>
        <v>#REF!</v>
      </c>
      <c r="O12" s="55" t="e">
        <f t="shared" ref="O12" si="12">INT(V12*0.9)</f>
        <v>#REF!</v>
      </c>
      <c r="P12" s="55" t="e">
        <f t="shared" ref="P12" si="13">INT(W12*0.8)</f>
        <v>#REF!</v>
      </c>
      <c r="Q12" s="55" t="e">
        <f t="shared" ref="Q12" si="14">SUM(O12:P12)</f>
        <v>#REF!</v>
      </c>
      <c r="R12" s="55">
        <f t="shared" ref="R12" si="15">IFERROR(INT(Y12/J12*M12),0)</f>
        <v>0</v>
      </c>
      <c r="S12" s="55" t="e">
        <f t="shared" ref="S12" si="16">SUM(Y12-R12)</f>
        <v>#REF!</v>
      </c>
      <c r="T12" s="61" t="e">
        <f t="shared" ref="T12" si="17">SUM(W12-P12)</f>
        <v>#REF!</v>
      </c>
      <c r="U12" s="61" t="e">
        <f t="shared" ref="U12" si="18">SUM(S12:T12)</f>
        <v>#REF!</v>
      </c>
      <c r="V12" s="61" t="e">
        <f>INT($F$4*H12*I12*J12*N12)</f>
        <v>#REF!</v>
      </c>
      <c r="W12" s="61" t="e">
        <f>INT($F$4*H12*I12*K12*N12)</f>
        <v>#REF!</v>
      </c>
      <c r="X12" s="57" t="e">
        <f t="shared" ref="X12" si="19">SUM(V12:W12)</f>
        <v>#REF!</v>
      </c>
      <c r="Y12" s="53" t="e">
        <f t="shared" ref="Y12" si="20">SUM(V12-O12)</f>
        <v>#REF!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9" customFormat="1" ht="13.5" customHeight="1">
      <c r="A13" s="515"/>
      <c r="B13" s="529"/>
      <c r="C13" s="519" t="s">
        <v>35</v>
      </c>
      <c r="D13" s="519"/>
      <c r="E13" s="520"/>
      <c r="F13" s="520"/>
      <c r="G13" s="520"/>
      <c r="H13" s="75">
        <v>389</v>
      </c>
      <c r="I13" s="19" t="e">
        <f>総事!#REF!</f>
        <v>#REF!</v>
      </c>
      <c r="J13" s="116" t="e">
        <f>総事!#REF!</f>
        <v>#REF!</v>
      </c>
      <c r="K13" s="116" t="e">
        <f>総事!#REF!</f>
        <v>#REF!</v>
      </c>
      <c r="L13" s="116" t="e">
        <f>総事!#REF!</f>
        <v>#REF!</v>
      </c>
      <c r="M13" s="116" t="e">
        <f>総事!#REF!</f>
        <v>#REF!</v>
      </c>
      <c r="N13" s="18" t="e">
        <f>総事!#REF!</f>
        <v>#REF!</v>
      </c>
      <c r="O13" s="55" t="e">
        <f t="shared" ref="O13" si="21">INT(V13*0.9)</f>
        <v>#REF!</v>
      </c>
      <c r="P13" s="55" t="e">
        <f t="shared" ref="P13" si="22">INT(W13*0.8)</f>
        <v>#REF!</v>
      </c>
      <c r="Q13" s="55" t="e">
        <f t="shared" ref="Q13" si="23">SUM(O13:P13)</f>
        <v>#REF!</v>
      </c>
      <c r="R13" s="55">
        <f t="shared" ref="R13" si="24">IFERROR(INT(Y13/J13*M13),0)</f>
        <v>0</v>
      </c>
      <c r="S13" s="55" t="e">
        <f t="shared" ref="S13" si="25">SUM(Y13-R13)</f>
        <v>#REF!</v>
      </c>
      <c r="T13" s="61" t="e">
        <f t="shared" ref="T13" si="26">SUM(W13-P13)</f>
        <v>#REF!</v>
      </c>
      <c r="U13" s="61" t="e">
        <f t="shared" ref="U13" si="27">SUM(S13:T13)</f>
        <v>#REF!</v>
      </c>
      <c r="V13" s="61" t="e">
        <f>INT($F$4*H13*I13*J13*N13)</f>
        <v>#REF!</v>
      </c>
      <c r="W13" s="61" t="e">
        <f>INT($F$4*H13*I13*K13*N13)</f>
        <v>#REF!</v>
      </c>
      <c r="X13" s="57" t="e">
        <f t="shared" ref="X13" si="28">SUM(V13:W13)</f>
        <v>#REF!</v>
      </c>
      <c r="Y13" s="53" t="e">
        <f t="shared" ref="Y13" si="29">SUM(V13-O13)</f>
        <v>#REF!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9" customFormat="1" ht="13.5" customHeight="1">
      <c r="A14" s="515"/>
      <c r="B14" s="529"/>
      <c r="C14" s="530" t="s">
        <v>38</v>
      </c>
      <c r="D14" s="531"/>
      <c r="E14" s="531"/>
      <c r="F14" s="531"/>
      <c r="G14" s="532"/>
      <c r="H14" s="533"/>
      <c r="I14" s="534"/>
      <c r="J14" s="143" t="e">
        <f>総事!#REF!</f>
        <v>#REF!</v>
      </c>
      <c r="K14" s="143" t="e">
        <f>総事!#REF!</f>
        <v>#REF!</v>
      </c>
      <c r="L14" s="143" t="e">
        <f>総事!#REF!</f>
        <v>#REF!</v>
      </c>
      <c r="M14" s="143" t="e">
        <f>総事!#REF!</f>
        <v>#REF!</v>
      </c>
      <c r="N14" s="18"/>
      <c r="O14" s="131" t="e">
        <f>SUM(O12:O13)</f>
        <v>#REF!</v>
      </c>
      <c r="P14" s="131" t="e">
        <f t="shared" ref="P14:X14" si="30">SUM(P12:P13)</f>
        <v>#REF!</v>
      </c>
      <c r="Q14" s="131" t="e">
        <f t="shared" si="30"/>
        <v>#REF!</v>
      </c>
      <c r="R14" s="131">
        <f t="shared" si="30"/>
        <v>0</v>
      </c>
      <c r="S14" s="131" t="e">
        <f t="shared" si="30"/>
        <v>#REF!</v>
      </c>
      <c r="T14" s="131" t="e">
        <f t="shared" si="30"/>
        <v>#REF!</v>
      </c>
      <c r="U14" s="131" t="e">
        <f t="shared" si="30"/>
        <v>#REF!</v>
      </c>
      <c r="V14" s="131" t="e">
        <f t="shared" si="30"/>
        <v>#REF!</v>
      </c>
      <c r="W14" s="131" t="e">
        <f t="shared" si="30"/>
        <v>#REF!</v>
      </c>
      <c r="X14" s="132" t="e">
        <f t="shared" si="30"/>
        <v>#REF!</v>
      </c>
      <c r="Y14" s="52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122" customFormat="1" ht="13.5" customHeight="1">
      <c r="A15" s="516"/>
      <c r="B15" s="553" t="s">
        <v>90</v>
      </c>
      <c r="C15" s="554"/>
      <c r="D15" s="554"/>
      <c r="E15" s="554"/>
      <c r="F15" s="554"/>
      <c r="G15" s="555"/>
      <c r="H15" s="556"/>
      <c r="I15" s="557"/>
      <c r="J15" s="557"/>
      <c r="K15" s="557"/>
      <c r="L15" s="557"/>
      <c r="M15" s="557"/>
      <c r="N15" s="558"/>
      <c r="O15" s="112" t="e">
        <f>SUM(O14,O11)</f>
        <v>#REF!</v>
      </c>
      <c r="P15" s="112" t="e">
        <f t="shared" ref="P15:X15" si="31">SUM(P14,P11)</f>
        <v>#REF!</v>
      </c>
      <c r="Q15" s="112" t="e">
        <f t="shared" si="31"/>
        <v>#REF!</v>
      </c>
      <c r="R15" s="112">
        <f t="shared" si="31"/>
        <v>0</v>
      </c>
      <c r="S15" s="112" t="e">
        <f t="shared" si="31"/>
        <v>#REF!</v>
      </c>
      <c r="T15" s="112" t="e">
        <f t="shared" si="31"/>
        <v>#REF!</v>
      </c>
      <c r="U15" s="112" t="e">
        <f t="shared" si="31"/>
        <v>#REF!</v>
      </c>
      <c r="V15" s="112" t="e">
        <f t="shared" si="31"/>
        <v>#REF!</v>
      </c>
      <c r="W15" s="112" t="e">
        <f t="shared" si="31"/>
        <v>#REF!</v>
      </c>
      <c r="X15" s="114" t="e">
        <f t="shared" si="31"/>
        <v>#REF!</v>
      </c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</row>
    <row r="16" spans="1:50" s="52" customFormat="1" ht="13.5" customHeight="1">
      <c r="A16" s="535" t="s">
        <v>88</v>
      </c>
      <c r="B16" s="537" t="s">
        <v>43</v>
      </c>
      <c r="C16" s="539" t="s">
        <v>80</v>
      </c>
      <c r="D16" s="541" t="s">
        <v>82</v>
      </c>
      <c r="E16" s="541"/>
      <c r="F16" s="541"/>
      <c r="G16" s="541"/>
      <c r="H16" s="28">
        <v>50</v>
      </c>
      <c r="I16" s="135" t="e">
        <f>総事!#REF!</f>
        <v>#REF!</v>
      </c>
      <c r="J16" s="144" t="e">
        <f>総事!#REF!</f>
        <v>#REF!</v>
      </c>
      <c r="K16" s="144" t="e">
        <f>総事!#REF!</f>
        <v>#REF!</v>
      </c>
      <c r="L16" s="144" t="e">
        <f>総事!#REF!</f>
        <v>#REF!</v>
      </c>
      <c r="M16" s="144" t="e">
        <f>総事!#REF!</f>
        <v>#REF!</v>
      </c>
      <c r="N16" s="29" t="e">
        <f>総事!#REF!</f>
        <v>#REF!</v>
      </c>
      <c r="O16" s="55" t="e">
        <f>INT(V16*0.9)</f>
        <v>#REF!</v>
      </c>
      <c r="P16" s="55" t="e">
        <f>INT(W16*0.8)</f>
        <v>#REF!</v>
      </c>
      <c r="Q16" s="55" t="e">
        <f>SUM(O16:P16)</f>
        <v>#REF!</v>
      </c>
      <c r="R16" s="55">
        <f>IFERROR(INT(Y16/J16*M16),0)</f>
        <v>0</v>
      </c>
      <c r="S16" s="55" t="e">
        <f>SUM(Y16-R16)</f>
        <v>#REF!</v>
      </c>
      <c r="T16" s="61" t="e">
        <f>SUM(W16-P16)</f>
        <v>#REF!</v>
      </c>
      <c r="U16" s="61" t="e">
        <f>SUM(S16:T16)</f>
        <v>#REF!</v>
      </c>
      <c r="V16" s="61" t="e">
        <f>INT($F$4*H16*I16*J16*N16)</f>
        <v>#REF!</v>
      </c>
      <c r="W16" s="61" t="e">
        <f>INT($F$4*H16*I16*K16*N16)</f>
        <v>#REF!</v>
      </c>
      <c r="X16" s="57" t="e">
        <f>SUM(V16:W16)</f>
        <v>#REF!</v>
      </c>
      <c r="Y16" s="53" t="e">
        <f>SUM(V16-O16)</f>
        <v>#REF!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52" customFormat="1" ht="13.5" customHeight="1">
      <c r="A17" s="536"/>
      <c r="B17" s="538"/>
      <c r="C17" s="540"/>
      <c r="D17" s="406" t="s">
        <v>83</v>
      </c>
      <c r="E17" s="406"/>
      <c r="F17" s="406"/>
      <c r="G17" s="406"/>
      <c r="H17" s="30">
        <v>46</v>
      </c>
      <c r="I17" s="31" t="e">
        <f>総事!#REF!</f>
        <v>#REF!</v>
      </c>
      <c r="J17" s="145" t="e">
        <f>総事!#REF!</f>
        <v>#REF!</v>
      </c>
      <c r="K17" s="145" t="e">
        <f>総事!#REF!</f>
        <v>#REF!</v>
      </c>
      <c r="L17" s="145" t="e">
        <f>総事!#REF!</f>
        <v>#REF!</v>
      </c>
      <c r="M17" s="145" t="e">
        <f>総事!#REF!</f>
        <v>#REF!</v>
      </c>
      <c r="N17" s="32" t="e">
        <f>総事!#REF!</f>
        <v>#REF!</v>
      </c>
      <c r="O17" s="55" t="e">
        <f t="shared" ref="O17:O24" si="32">INT(V17*0.9)</f>
        <v>#REF!</v>
      </c>
      <c r="P17" s="55" t="e">
        <f t="shared" ref="P17:P24" si="33">INT(W17*0.8)</f>
        <v>#REF!</v>
      </c>
      <c r="Q17" s="55" t="e">
        <f t="shared" ref="Q17:Q24" si="34">SUM(O17:P17)</f>
        <v>#REF!</v>
      </c>
      <c r="R17" s="55">
        <f t="shared" ref="R17:R24" si="35">IFERROR(INT(Y17/J17*M17),0)</f>
        <v>0</v>
      </c>
      <c r="S17" s="55" t="e">
        <f t="shared" ref="S17:S24" si="36">SUM(Y17-R17)</f>
        <v>#REF!</v>
      </c>
      <c r="T17" s="61" t="e">
        <f t="shared" ref="T17:T24" si="37">SUM(W17-P17)</f>
        <v>#REF!</v>
      </c>
      <c r="U17" s="61" t="e">
        <f t="shared" ref="U17:U24" si="38">SUM(S17:T17)</f>
        <v>#REF!</v>
      </c>
      <c r="V17" s="61" t="e">
        <f t="shared" ref="V17:V24" si="39">INT($F$4*H17*I17*J17*N17)</f>
        <v>#REF!</v>
      </c>
      <c r="W17" s="61" t="e">
        <f t="shared" ref="W17:W24" si="40">INT($F$4*H17*I17*K17*N17)</f>
        <v>#REF!</v>
      </c>
      <c r="X17" s="57" t="e">
        <f t="shared" ref="X17:X24" si="41">SUM(V17:W17)</f>
        <v>#REF!</v>
      </c>
      <c r="Y17" s="53" t="e">
        <f t="shared" ref="Y17:Y24" si="42">SUM(V17-O17)</f>
        <v>#REF!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s="52" customFormat="1" ht="13.5" customHeight="1">
      <c r="A18" s="536"/>
      <c r="B18" s="538"/>
      <c r="C18" s="540"/>
      <c r="D18" s="406" t="s">
        <v>84</v>
      </c>
      <c r="E18" s="406"/>
      <c r="F18" s="406"/>
      <c r="G18" s="406"/>
      <c r="H18" s="30">
        <v>56</v>
      </c>
      <c r="I18" s="31" t="e">
        <f>総事!#REF!</f>
        <v>#REF!</v>
      </c>
      <c r="J18" s="145" t="e">
        <f>総事!#REF!</f>
        <v>#REF!</v>
      </c>
      <c r="K18" s="145" t="e">
        <f>総事!#REF!</f>
        <v>#REF!</v>
      </c>
      <c r="L18" s="145" t="e">
        <f>総事!#REF!</f>
        <v>#REF!</v>
      </c>
      <c r="M18" s="145" t="e">
        <f>総事!#REF!</f>
        <v>#REF!</v>
      </c>
      <c r="N18" s="32" t="e">
        <f>総事!#REF!</f>
        <v>#REF!</v>
      </c>
      <c r="O18" s="55" t="e">
        <f t="shared" si="32"/>
        <v>#REF!</v>
      </c>
      <c r="P18" s="55" t="e">
        <f t="shared" si="33"/>
        <v>#REF!</v>
      </c>
      <c r="Q18" s="55" t="e">
        <f t="shared" si="34"/>
        <v>#REF!</v>
      </c>
      <c r="R18" s="55">
        <f t="shared" si="35"/>
        <v>0</v>
      </c>
      <c r="S18" s="55" t="e">
        <f t="shared" si="36"/>
        <v>#REF!</v>
      </c>
      <c r="T18" s="61" t="e">
        <f t="shared" si="37"/>
        <v>#REF!</v>
      </c>
      <c r="U18" s="61" t="e">
        <f t="shared" si="38"/>
        <v>#REF!</v>
      </c>
      <c r="V18" s="61" t="e">
        <f t="shared" si="39"/>
        <v>#REF!</v>
      </c>
      <c r="W18" s="61" t="e">
        <f t="shared" si="40"/>
        <v>#REF!</v>
      </c>
      <c r="X18" s="57" t="e">
        <f t="shared" si="41"/>
        <v>#REF!</v>
      </c>
      <c r="Y18" s="53" t="e">
        <f t="shared" si="42"/>
        <v>#REF!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52" customFormat="1" ht="13.5" customHeight="1">
      <c r="A19" s="536"/>
      <c r="B19" s="538"/>
      <c r="C19" s="542" t="s">
        <v>81</v>
      </c>
      <c r="D19" s="545" t="s">
        <v>151</v>
      </c>
      <c r="E19" s="546"/>
      <c r="F19" s="546"/>
      <c r="G19" s="405"/>
      <c r="H19" s="30">
        <v>45</v>
      </c>
      <c r="I19" s="31" t="e">
        <f>総事!#REF!</f>
        <v>#REF!</v>
      </c>
      <c r="J19" s="145" t="e">
        <f>総事!#REF!</f>
        <v>#REF!</v>
      </c>
      <c r="K19" s="145" t="e">
        <f>総事!#REF!</f>
        <v>#REF!</v>
      </c>
      <c r="L19" s="145" t="e">
        <f>総事!#REF!</f>
        <v>#REF!</v>
      </c>
      <c r="M19" s="145" t="e">
        <f>総事!#REF!</f>
        <v>#REF!</v>
      </c>
      <c r="N19" s="32" t="e">
        <f>総事!#REF!</f>
        <v>#REF!</v>
      </c>
      <c r="O19" s="55" t="e">
        <f t="shared" si="32"/>
        <v>#REF!</v>
      </c>
      <c r="P19" s="55" t="e">
        <f t="shared" si="33"/>
        <v>#REF!</v>
      </c>
      <c r="Q19" s="55" t="e">
        <f t="shared" si="34"/>
        <v>#REF!</v>
      </c>
      <c r="R19" s="55">
        <f t="shared" si="35"/>
        <v>0</v>
      </c>
      <c r="S19" s="55" t="e">
        <f t="shared" si="36"/>
        <v>#REF!</v>
      </c>
      <c r="T19" s="61" t="e">
        <f t="shared" si="37"/>
        <v>#REF!</v>
      </c>
      <c r="U19" s="61" t="e">
        <f t="shared" si="38"/>
        <v>#REF!</v>
      </c>
      <c r="V19" s="61" t="e">
        <f t="shared" si="39"/>
        <v>#REF!</v>
      </c>
      <c r="W19" s="61" t="e">
        <f t="shared" si="40"/>
        <v>#REF!</v>
      </c>
      <c r="X19" s="57" t="e">
        <f t="shared" si="41"/>
        <v>#REF!</v>
      </c>
      <c r="Y19" s="53" t="e">
        <f t="shared" si="42"/>
        <v>#REF!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52" customFormat="1" ht="13.5" customHeight="1">
      <c r="A20" s="536"/>
      <c r="B20" s="538"/>
      <c r="C20" s="543"/>
      <c r="D20" s="545" t="s">
        <v>152</v>
      </c>
      <c r="E20" s="546"/>
      <c r="F20" s="546"/>
      <c r="G20" s="405"/>
      <c r="H20" s="30">
        <v>60</v>
      </c>
      <c r="I20" s="31" t="e">
        <f>総事!#REF!</f>
        <v>#REF!</v>
      </c>
      <c r="J20" s="145" t="e">
        <f>総事!#REF!</f>
        <v>#REF!</v>
      </c>
      <c r="K20" s="145" t="e">
        <f>総事!#REF!</f>
        <v>#REF!</v>
      </c>
      <c r="L20" s="145" t="e">
        <f>総事!#REF!</f>
        <v>#REF!</v>
      </c>
      <c r="M20" s="145" t="e">
        <f>総事!#REF!</f>
        <v>#REF!</v>
      </c>
      <c r="N20" s="32" t="e">
        <f>総事!#REF!</f>
        <v>#REF!</v>
      </c>
      <c r="O20" s="55" t="e">
        <f t="shared" si="32"/>
        <v>#REF!</v>
      </c>
      <c r="P20" s="55" t="e">
        <f t="shared" si="33"/>
        <v>#REF!</v>
      </c>
      <c r="Q20" s="55" t="e">
        <f t="shared" si="34"/>
        <v>#REF!</v>
      </c>
      <c r="R20" s="55">
        <f t="shared" si="35"/>
        <v>0</v>
      </c>
      <c r="S20" s="55" t="e">
        <f t="shared" si="36"/>
        <v>#REF!</v>
      </c>
      <c r="T20" s="61" t="e">
        <f t="shared" si="37"/>
        <v>#REF!</v>
      </c>
      <c r="U20" s="61" t="e">
        <f t="shared" si="38"/>
        <v>#REF!</v>
      </c>
      <c r="V20" s="61" t="e">
        <f t="shared" si="39"/>
        <v>#REF!</v>
      </c>
      <c r="W20" s="61" t="e">
        <f t="shared" si="40"/>
        <v>#REF!</v>
      </c>
      <c r="X20" s="57" t="e">
        <f t="shared" si="41"/>
        <v>#REF!</v>
      </c>
      <c r="Y20" s="53" t="e">
        <f t="shared" si="42"/>
        <v>#REF!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52" customFormat="1" ht="13.5" customHeight="1">
      <c r="A21" s="536"/>
      <c r="B21" s="538"/>
      <c r="C21" s="543"/>
      <c r="D21" s="420" t="s">
        <v>144</v>
      </c>
      <c r="E21" s="420"/>
      <c r="F21" s="420"/>
      <c r="G21" s="421"/>
      <c r="H21" s="30">
        <v>18</v>
      </c>
      <c r="I21" s="31" t="e">
        <f>総事!#REF!</f>
        <v>#REF!</v>
      </c>
      <c r="J21" s="145" t="e">
        <f>総事!#REF!</f>
        <v>#REF!</v>
      </c>
      <c r="K21" s="145" t="e">
        <f>総事!#REF!</f>
        <v>#REF!</v>
      </c>
      <c r="L21" s="145" t="e">
        <f>総事!#REF!</f>
        <v>#REF!</v>
      </c>
      <c r="M21" s="145" t="e">
        <f>総事!#REF!</f>
        <v>#REF!</v>
      </c>
      <c r="N21" s="32" t="e">
        <f>総事!#REF!</f>
        <v>#REF!</v>
      </c>
      <c r="O21" s="55" t="e">
        <f t="shared" si="32"/>
        <v>#REF!</v>
      </c>
      <c r="P21" s="55" t="e">
        <f t="shared" si="33"/>
        <v>#REF!</v>
      </c>
      <c r="Q21" s="55" t="e">
        <f t="shared" si="34"/>
        <v>#REF!</v>
      </c>
      <c r="R21" s="55">
        <f t="shared" si="35"/>
        <v>0</v>
      </c>
      <c r="S21" s="55" t="e">
        <f t="shared" si="36"/>
        <v>#REF!</v>
      </c>
      <c r="T21" s="61" t="e">
        <f t="shared" si="37"/>
        <v>#REF!</v>
      </c>
      <c r="U21" s="61" t="e">
        <f t="shared" si="38"/>
        <v>#REF!</v>
      </c>
      <c r="V21" s="61" t="e">
        <f t="shared" si="39"/>
        <v>#REF!</v>
      </c>
      <c r="W21" s="61" t="e">
        <f t="shared" si="40"/>
        <v>#REF!</v>
      </c>
      <c r="X21" s="57" t="e">
        <f t="shared" si="41"/>
        <v>#REF!</v>
      </c>
      <c r="Y21" s="53" t="e">
        <f t="shared" si="42"/>
        <v>#REF!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s="52" customFormat="1" ht="13.5" customHeight="1">
      <c r="A22" s="536"/>
      <c r="B22" s="538"/>
      <c r="C22" s="543"/>
      <c r="D22" s="420" t="s">
        <v>145</v>
      </c>
      <c r="E22" s="420"/>
      <c r="F22" s="420"/>
      <c r="G22" s="421"/>
      <c r="H22" s="30">
        <v>12</v>
      </c>
      <c r="I22" s="31" t="e">
        <f>総事!#REF!</f>
        <v>#REF!</v>
      </c>
      <c r="J22" s="145" t="e">
        <f>総事!#REF!</f>
        <v>#REF!</v>
      </c>
      <c r="K22" s="145" t="e">
        <f>総事!#REF!</f>
        <v>#REF!</v>
      </c>
      <c r="L22" s="145" t="e">
        <f>総事!#REF!</f>
        <v>#REF!</v>
      </c>
      <c r="M22" s="145" t="e">
        <f>総事!#REF!</f>
        <v>#REF!</v>
      </c>
      <c r="N22" s="32" t="e">
        <f>総事!#REF!</f>
        <v>#REF!</v>
      </c>
      <c r="O22" s="55" t="e">
        <f t="shared" si="32"/>
        <v>#REF!</v>
      </c>
      <c r="P22" s="55" t="e">
        <f t="shared" si="33"/>
        <v>#REF!</v>
      </c>
      <c r="Q22" s="55" t="e">
        <f t="shared" si="34"/>
        <v>#REF!</v>
      </c>
      <c r="R22" s="55">
        <f t="shared" si="35"/>
        <v>0</v>
      </c>
      <c r="S22" s="55" t="e">
        <f t="shared" si="36"/>
        <v>#REF!</v>
      </c>
      <c r="T22" s="61" t="e">
        <f t="shared" si="37"/>
        <v>#REF!</v>
      </c>
      <c r="U22" s="61" t="e">
        <f t="shared" si="38"/>
        <v>#REF!</v>
      </c>
      <c r="V22" s="61" t="e">
        <f t="shared" si="39"/>
        <v>#REF!</v>
      </c>
      <c r="W22" s="61" t="e">
        <f t="shared" si="40"/>
        <v>#REF!</v>
      </c>
      <c r="X22" s="57" t="e">
        <f t="shared" si="41"/>
        <v>#REF!</v>
      </c>
      <c r="Y22" s="53" t="e">
        <f t="shared" si="42"/>
        <v>#REF!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s="52" customFormat="1" ht="13.5" customHeight="1">
      <c r="A23" s="536"/>
      <c r="B23" s="538"/>
      <c r="C23" s="543"/>
      <c r="D23" s="420" t="s">
        <v>10</v>
      </c>
      <c r="E23" s="420"/>
      <c r="F23" s="420"/>
      <c r="G23" s="421"/>
      <c r="H23" s="30">
        <v>6</v>
      </c>
      <c r="I23" s="31" t="e">
        <f>総事!#REF!</f>
        <v>#REF!</v>
      </c>
      <c r="J23" s="145" t="e">
        <f>総事!#REF!</f>
        <v>#REF!</v>
      </c>
      <c r="K23" s="145" t="e">
        <f>総事!#REF!</f>
        <v>#REF!</v>
      </c>
      <c r="L23" s="145" t="e">
        <f>総事!#REF!</f>
        <v>#REF!</v>
      </c>
      <c r="M23" s="145" t="e">
        <f>総事!#REF!</f>
        <v>#REF!</v>
      </c>
      <c r="N23" s="32" t="e">
        <f>総事!#REF!</f>
        <v>#REF!</v>
      </c>
      <c r="O23" s="55" t="e">
        <f t="shared" si="32"/>
        <v>#REF!</v>
      </c>
      <c r="P23" s="55" t="e">
        <f t="shared" si="33"/>
        <v>#REF!</v>
      </c>
      <c r="Q23" s="55" t="e">
        <f t="shared" si="34"/>
        <v>#REF!</v>
      </c>
      <c r="R23" s="55">
        <f t="shared" si="35"/>
        <v>0</v>
      </c>
      <c r="S23" s="55" t="e">
        <f t="shared" si="36"/>
        <v>#REF!</v>
      </c>
      <c r="T23" s="61" t="e">
        <f t="shared" si="37"/>
        <v>#REF!</v>
      </c>
      <c r="U23" s="61" t="e">
        <f t="shared" si="38"/>
        <v>#REF!</v>
      </c>
      <c r="V23" s="61" t="e">
        <f t="shared" si="39"/>
        <v>#REF!</v>
      </c>
      <c r="W23" s="61" t="e">
        <f t="shared" si="40"/>
        <v>#REF!</v>
      </c>
      <c r="X23" s="57" t="e">
        <f t="shared" si="41"/>
        <v>#REF!</v>
      </c>
      <c r="Y23" s="53" t="e">
        <f t="shared" si="42"/>
        <v>#REF!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52" customFormat="1" ht="13.5" customHeight="1">
      <c r="A24" s="536"/>
      <c r="B24" s="538"/>
      <c r="C24" s="543"/>
      <c r="D24" s="420" t="s">
        <v>9</v>
      </c>
      <c r="E24" s="420"/>
      <c r="F24" s="420"/>
      <c r="G24" s="421"/>
      <c r="H24" s="30">
        <v>6</v>
      </c>
      <c r="I24" s="31" t="e">
        <f>総事!#REF!</f>
        <v>#REF!</v>
      </c>
      <c r="J24" s="145" t="e">
        <f>総事!#REF!</f>
        <v>#REF!</v>
      </c>
      <c r="K24" s="145" t="e">
        <f>総事!#REF!</f>
        <v>#REF!</v>
      </c>
      <c r="L24" s="145" t="e">
        <f>総事!#REF!</f>
        <v>#REF!</v>
      </c>
      <c r="M24" s="145" t="e">
        <f>総事!#REF!</f>
        <v>#REF!</v>
      </c>
      <c r="N24" s="32" t="e">
        <f>総事!#REF!</f>
        <v>#REF!</v>
      </c>
      <c r="O24" s="55" t="e">
        <f t="shared" si="32"/>
        <v>#REF!</v>
      </c>
      <c r="P24" s="55" t="e">
        <f t="shared" si="33"/>
        <v>#REF!</v>
      </c>
      <c r="Q24" s="55" t="e">
        <f t="shared" si="34"/>
        <v>#REF!</v>
      </c>
      <c r="R24" s="55">
        <f t="shared" si="35"/>
        <v>0</v>
      </c>
      <c r="S24" s="55" t="e">
        <f t="shared" si="36"/>
        <v>#REF!</v>
      </c>
      <c r="T24" s="61" t="e">
        <f t="shared" si="37"/>
        <v>#REF!</v>
      </c>
      <c r="U24" s="61" t="e">
        <f t="shared" si="38"/>
        <v>#REF!</v>
      </c>
      <c r="V24" s="61" t="e">
        <f t="shared" si="39"/>
        <v>#REF!</v>
      </c>
      <c r="W24" s="61" t="e">
        <f t="shared" si="40"/>
        <v>#REF!</v>
      </c>
      <c r="X24" s="57" t="e">
        <f t="shared" si="41"/>
        <v>#REF!</v>
      </c>
      <c r="Y24" s="53" t="e">
        <f t="shared" si="42"/>
        <v>#REF!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s="122" customFormat="1" ht="13.5" customHeight="1">
      <c r="A25" s="536"/>
      <c r="B25" s="538"/>
      <c r="C25" s="543"/>
      <c r="D25" s="547" t="s">
        <v>92</v>
      </c>
      <c r="E25" s="548"/>
      <c r="F25" s="548"/>
      <c r="G25" s="549"/>
      <c r="H25" s="136"/>
      <c r="I25" s="137"/>
      <c r="J25" s="137"/>
      <c r="K25" s="137"/>
      <c r="L25" s="103"/>
      <c r="M25" s="103"/>
      <c r="N25" s="108"/>
      <c r="O25" s="129" t="e">
        <f>SUM(O16:O24)</f>
        <v>#REF!</v>
      </c>
      <c r="P25" s="129"/>
      <c r="Q25" s="129"/>
      <c r="R25" s="129">
        <f>SUM(R16:R24)</f>
        <v>0</v>
      </c>
      <c r="S25" s="129"/>
      <c r="T25" s="129"/>
      <c r="U25" s="129" t="e">
        <f>SUM(U16:U24)</f>
        <v>#REF!</v>
      </c>
      <c r="V25" s="133"/>
      <c r="W25" s="133"/>
      <c r="X25" s="98" t="e">
        <f>SUM(X16:X24)</f>
        <v>#REF!</v>
      </c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</row>
    <row r="26" spans="1:50" s="122" customFormat="1" ht="13.5" customHeight="1">
      <c r="A26" s="536"/>
      <c r="B26" s="538"/>
      <c r="C26" s="543"/>
      <c r="D26" s="547" t="s">
        <v>91</v>
      </c>
      <c r="E26" s="548"/>
      <c r="F26" s="548"/>
      <c r="G26" s="549"/>
      <c r="H26" s="136"/>
      <c r="I26" s="138"/>
      <c r="J26" s="137"/>
      <c r="K26" s="137"/>
      <c r="L26" s="103"/>
      <c r="M26" s="103"/>
      <c r="N26" s="108"/>
      <c r="O26" s="129" t="e">
        <f>SUM(O11,O25)</f>
        <v>#REF!</v>
      </c>
      <c r="P26" s="129"/>
      <c r="Q26" s="129"/>
      <c r="R26" s="129">
        <f>SUM(R11,R25)</f>
        <v>0</v>
      </c>
      <c r="S26" s="129"/>
      <c r="T26" s="129"/>
      <c r="U26" s="129" t="e">
        <f>SUM(U11,U25)</f>
        <v>#REF!</v>
      </c>
      <c r="V26" s="133"/>
      <c r="W26" s="133"/>
      <c r="X26" s="130" t="e">
        <f>SUM(X11,X25)</f>
        <v>#REF!</v>
      </c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</row>
    <row r="27" spans="1:50" s="122" customFormat="1" ht="13.5" customHeight="1">
      <c r="A27" s="536"/>
      <c r="B27" s="538"/>
      <c r="C27" s="544"/>
      <c r="D27" s="547" t="s">
        <v>89</v>
      </c>
      <c r="E27" s="548"/>
      <c r="F27" s="548"/>
      <c r="G27" s="549"/>
      <c r="H27" s="139" t="e">
        <f>総事!#REF!</f>
        <v>#REF!</v>
      </c>
      <c r="I27" s="140" t="e">
        <f>総事!#REF!</f>
        <v>#REF!</v>
      </c>
      <c r="J27" s="138"/>
      <c r="K27" s="138"/>
      <c r="L27" s="95"/>
      <c r="M27" s="95"/>
      <c r="N27" s="108"/>
      <c r="O27" s="129" t="e">
        <f>SUM(O26*H27*I27)</f>
        <v>#REF!</v>
      </c>
      <c r="P27" s="129"/>
      <c r="Q27" s="129"/>
      <c r="R27" s="129" t="e">
        <f>SUM(R26*H27*I27)</f>
        <v>#REF!</v>
      </c>
      <c r="S27" s="129"/>
      <c r="T27" s="129"/>
      <c r="U27" s="129" t="e">
        <f>SUM(U26*H27*I27)</f>
        <v>#REF!</v>
      </c>
      <c r="V27" s="133"/>
      <c r="W27" s="133"/>
      <c r="X27" s="130" t="e">
        <f>SUM(O27:U27)</f>
        <v>#REF!</v>
      </c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</row>
    <row r="28" spans="1:50" s="122" customFormat="1" ht="13.5" customHeight="1">
      <c r="A28" s="536"/>
      <c r="B28" s="538"/>
      <c r="C28" s="563" t="s">
        <v>37</v>
      </c>
      <c r="D28" s="564"/>
      <c r="E28" s="564"/>
      <c r="F28" s="564"/>
      <c r="G28" s="565"/>
      <c r="H28" s="550"/>
      <c r="I28" s="551"/>
      <c r="J28" s="551"/>
      <c r="K28" s="551"/>
      <c r="L28" s="551"/>
      <c r="M28" s="551"/>
      <c r="N28" s="552"/>
      <c r="O28" s="79" t="e">
        <f>SUM(O16:O24,O27)</f>
        <v>#REF!</v>
      </c>
      <c r="P28" s="79"/>
      <c r="Q28" s="79"/>
      <c r="R28" s="79" t="e">
        <f>SUM(R16:R24,R27)</f>
        <v>#REF!</v>
      </c>
      <c r="S28" s="79"/>
      <c r="T28" s="79"/>
      <c r="U28" s="79" t="e">
        <f>SUM(U16:U24,U27)</f>
        <v>#REF!</v>
      </c>
      <c r="V28" s="80"/>
      <c r="W28" s="80"/>
      <c r="X28" s="109" t="e">
        <f>SUM(X16:X24,X27)</f>
        <v>#REF!</v>
      </c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</row>
    <row r="29" spans="1:50" s="52" customFormat="1" ht="13.5" customHeight="1">
      <c r="A29" s="536"/>
      <c r="B29" s="577" t="s">
        <v>44</v>
      </c>
      <c r="C29" s="559" t="s">
        <v>80</v>
      </c>
      <c r="D29" s="560" t="s">
        <v>85</v>
      </c>
      <c r="E29" s="561"/>
      <c r="F29" s="561"/>
      <c r="G29" s="562"/>
      <c r="H29" s="28">
        <v>100</v>
      </c>
      <c r="I29" s="135" t="e">
        <f>総事!#REF!</f>
        <v>#REF!</v>
      </c>
      <c r="J29" s="144" t="e">
        <f>総事!#REF!</f>
        <v>#REF!</v>
      </c>
      <c r="K29" s="144" t="e">
        <f>総事!#REF!</f>
        <v>#REF!</v>
      </c>
      <c r="L29" s="144" t="e">
        <f>総事!#REF!</f>
        <v>#REF!</v>
      </c>
      <c r="M29" s="144" t="e">
        <f>総事!#REF!</f>
        <v>#REF!</v>
      </c>
      <c r="N29" s="29" t="e">
        <f>総事!#REF!</f>
        <v>#REF!</v>
      </c>
      <c r="O29" s="55" t="e">
        <f>INT(V29*0.9)</f>
        <v>#REF!</v>
      </c>
      <c r="P29" s="55" t="e">
        <f>INT(W29*0.8)</f>
        <v>#REF!</v>
      </c>
      <c r="Q29" s="55" t="e">
        <f>SUM(O29:P29)</f>
        <v>#REF!</v>
      </c>
      <c r="R29" s="55">
        <f>IFERROR(INT(Y29/J29*M29),0)</f>
        <v>0</v>
      </c>
      <c r="S29" s="55" t="e">
        <f t="shared" ref="S29" si="43">SUM(Y29-R29)</f>
        <v>#REF!</v>
      </c>
      <c r="T29" s="61" t="e">
        <f t="shared" ref="T29" si="44">SUM(W29-P29)</f>
        <v>#REF!</v>
      </c>
      <c r="U29" s="61" t="e">
        <f t="shared" ref="U29" si="45">SUM(S29:T29)</f>
        <v>#REF!</v>
      </c>
      <c r="V29" s="61" t="e">
        <f>INT($F$4*H29*I29*J29*N29)</f>
        <v>#REF!</v>
      </c>
      <c r="W29" s="61" t="e">
        <f>INT($F$4*H29*I29*K29*N29)</f>
        <v>#REF!</v>
      </c>
      <c r="X29" s="57" t="e">
        <f>SUM(V29:W29)</f>
        <v>#REF!</v>
      </c>
      <c r="Y29" s="53" t="e">
        <f>SUM(V29-O29)</f>
        <v>#REF!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s="52" customFormat="1" ht="13.5" customHeight="1">
      <c r="A30" s="536"/>
      <c r="B30" s="578"/>
      <c r="C30" s="543"/>
      <c r="D30" s="419" t="s">
        <v>86</v>
      </c>
      <c r="E30" s="420"/>
      <c r="F30" s="420"/>
      <c r="G30" s="421"/>
      <c r="H30" s="30">
        <v>225</v>
      </c>
      <c r="I30" s="31" t="e">
        <f>総事!#REF!</f>
        <v>#REF!</v>
      </c>
      <c r="J30" s="145" t="e">
        <f>総事!#REF!</f>
        <v>#REF!</v>
      </c>
      <c r="K30" s="145" t="e">
        <f>総事!#REF!</f>
        <v>#REF!</v>
      </c>
      <c r="L30" s="145" t="e">
        <f>総事!#REF!</f>
        <v>#REF!</v>
      </c>
      <c r="M30" s="145" t="e">
        <f>総事!#REF!</f>
        <v>#REF!</v>
      </c>
      <c r="N30" s="32" t="e">
        <f>総事!#REF!</f>
        <v>#REF!</v>
      </c>
      <c r="O30" s="55" t="e">
        <f t="shared" ref="O30:O38" si="46">INT(V30*0.9)</f>
        <v>#REF!</v>
      </c>
      <c r="P30" s="55" t="e">
        <f t="shared" ref="P30:P38" si="47">INT(W30*0.8)</f>
        <v>#REF!</v>
      </c>
      <c r="Q30" s="55" t="e">
        <f t="shared" ref="Q30:Q38" si="48">SUM(O30:P30)</f>
        <v>#REF!</v>
      </c>
      <c r="R30" s="55">
        <f t="shared" ref="R30:R38" si="49">IFERROR(INT(Y30/J30*M30),0)</f>
        <v>0</v>
      </c>
      <c r="S30" s="55" t="e">
        <f t="shared" ref="S30:S38" si="50">SUM(Y30-R30)</f>
        <v>#REF!</v>
      </c>
      <c r="T30" s="61" t="e">
        <f t="shared" ref="T30:T38" si="51">SUM(W30-P30)</f>
        <v>#REF!</v>
      </c>
      <c r="U30" s="61" t="e">
        <f t="shared" ref="U30:U38" si="52">SUM(S30:T30)</f>
        <v>#REF!</v>
      </c>
      <c r="V30" s="61" t="e">
        <f t="shared" ref="V30:V38" si="53">INT($F$4*H30*I30*J30*N30)</f>
        <v>#REF!</v>
      </c>
      <c r="W30" s="61" t="e">
        <f t="shared" ref="W30:W38" si="54">INT($F$4*H30*I30*K30*N30)</f>
        <v>#REF!</v>
      </c>
      <c r="X30" s="57" t="e">
        <f t="shared" ref="X30:X38" si="55">SUM(V30:W30)</f>
        <v>#REF!</v>
      </c>
      <c r="Y30" s="53" t="e">
        <f t="shared" ref="Y30:Y38" si="56">SUM(V30-O30)</f>
        <v>#REF!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52" customFormat="1" ht="13.5" customHeight="1">
      <c r="A31" s="536"/>
      <c r="B31" s="578"/>
      <c r="C31" s="543"/>
      <c r="D31" s="419" t="s">
        <v>153</v>
      </c>
      <c r="E31" s="420"/>
      <c r="F31" s="420"/>
      <c r="G31" s="421"/>
      <c r="H31" s="30">
        <v>150</v>
      </c>
      <c r="I31" s="31" t="e">
        <f>総事!#REF!</f>
        <v>#REF!</v>
      </c>
      <c r="J31" s="145" t="e">
        <f>総事!#REF!</f>
        <v>#REF!</v>
      </c>
      <c r="K31" s="145" t="e">
        <f>総事!#REF!</f>
        <v>#REF!</v>
      </c>
      <c r="L31" s="145" t="e">
        <f>総事!#REF!</f>
        <v>#REF!</v>
      </c>
      <c r="M31" s="145" t="e">
        <f>総事!#REF!</f>
        <v>#REF!</v>
      </c>
      <c r="N31" s="32" t="e">
        <f>総事!#REF!</f>
        <v>#REF!</v>
      </c>
      <c r="O31" s="55" t="e">
        <f t="shared" si="46"/>
        <v>#REF!</v>
      </c>
      <c r="P31" s="55" t="e">
        <f t="shared" si="47"/>
        <v>#REF!</v>
      </c>
      <c r="Q31" s="55" t="e">
        <f t="shared" si="48"/>
        <v>#REF!</v>
      </c>
      <c r="R31" s="55">
        <f t="shared" si="49"/>
        <v>0</v>
      </c>
      <c r="S31" s="55" t="e">
        <f t="shared" si="50"/>
        <v>#REF!</v>
      </c>
      <c r="T31" s="61" t="e">
        <f t="shared" si="51"/>
        <v>#REF!</v>
      </c>
      <c r="U31" s="61" t="e">
        <f t="shared" si="52"/>
        <v>#REF!</v>
      </c>
      <c r="V31" s="61" t="e">
        <f t="shared" si="53"/>
        <v>#REF!</v>
      </c>
      <c r="W31" s="61" t="e">
        <f t="shared" si="54"/>
        <v>#REF!</v>
      </c>
      <c r="X31" s="57" t="e">
        <f t="shared" si="55"/>
        <v>#REF!</v>
      </c>
      <c r="Y31" s="53" t="e">
        <f t="shared" si="56"/>
        <v>#REF!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52" customFormat="1" ht="13.5" customHeight="1">
      <c r="A32" s="536"/>
      <c r="B32" s="578"/>
      <c r="C32" s="544"/>
      <c r="D32" s="419" t="s">
        <v>87</v>
      </c>
      <c r="E32" s="420"/>
      <c r="F32" s="420"/>
      <c r="G32" s="421"/>
      <c r="H32" s="30">
        <v>120</v>
      </c>
      <c r="I32" s="31" t="e">
        <f>総事!#REF!</f>
        <v>#REF!</v>
      </c>
      <c r="J32" s="145" t="e">
        <f>総事!#REF!</f>
        <v>#REF!</v>
      </c>
      <c r="K32" s="145" t="e">
        <f>総事!#REF!</f>
        <v>#REF!</v>
      </c>
      <c r="L32" s="145" t="e">
        <f>総事!#REF!</f>
        <v>#REF!</v>
      </c>
      <c r="M32" s="145" t="e">
        <f>総事!#REF!</f>
        <v>#REF!</v>
      </c>
      <c r="N32" s="32" t="e">
        <f>総事!#REF!</f>
        <v>#REF!</v>
      </c>
      <c r="O32" s="55" t="e">
        <f t="shared" si="46"/>
        <v>#REF!</v>
      </c>
      <c r="P32" s="55" t="e">
        <f t="shared" si="47"/>
        <v>#REF!</v>
      </c>
      <c r="Q32" s="55" t="e">
        <f t="shared" si="48"/>
        <v>#REF!</v>
      </c>
      <c r="R32" s="55">
        <f t="shared" si="49"/>
        <v>0</v>
      </c>
      <c r="S32" s="55" t="e">
        <f t="shared" si="50"/>
        <v>#REF!</v>
      </c>
      <c r="T32" s="61" t="e">
        <f t="shared" si="51"/>
        <v>#REF!</v>
      </c>
      <c r="U32" s="61" t="e">
        <f t="shared" si="52"/>
        <v>#REF!</v>
      </c>
      <c r="V32" s="61" t="e">
        <f t="shared" si="53"/>
        <v>#REF!</v>
      </c>
      <c r="W32" s="61" t="e">
        <f t="shared" si="54"/>
        <v>#REF!</v>
      </c>
      <c r="X32" s="57" t="e">
        <f t="shared" si="55"/>
        <v>#REF!</v>
      </c>
      <c r="Y32" s="53" t="e">
        <f t="shared" si="56"/>
        <v>#REF!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52" customFormat="1" ht="13.5" customHeight="1">
      <c r="A33" s="536"/>
      <c r="B33" s="578"/>
      <c r="C33" s="542" t="s">
        <v>81</v>
      </c>
      <c r="D33" s="580" t="s">
        <v>154</v>
      </c>
      <c r="E33" s="580"/>
      <c r="F33" s="580"/>
      <c r="G33" s="581"/>
      <c r="H33" s="30">
        <v>72</v>
      </c>
      <c r="I33" s="31" t="e">
        <f>総事!#REF!</f>
        <v>#REF!</v>
      </c>
      <c r="J33" s="145" t="e">
        <f>総事!#REF!</f>
        <v>#REF!</v>
      </c>
      <c r="K33" s="145" t="e">
        <f>総事!#REF!</f>
        <v>#REF!</v>
      </c>
      <c r="L33" s="145" t="e">
        <f>総事!#REF!</f>
        <v>#REF!</v>
      </c>
      <c r="M33" s="145" t="e">
        <f>総事!#REF!</f>
        <v>#REF!</v>
      </c>
      <c r="N33" s="32" t="e">
        <f>総事!#REF!</f>
        <v>#REF!</v>
      </c>
      <c r="O33" s="55" t="e">
        <f t="shared" si="46"/>
        <v>#REF!</v>
      </c>
      <c r="P33" s="55" t="e">
        <f t="shared" si="47"/>
        <v>#REF!</v>
      </c>
      <c r="Q33" s="55" t="e">
        <f t="shared" si="48"/>
        <v>#REF!</v>
      </c>
      <c r="R33" s="55">
        <f t="shared" si="49"/>
        <v>0</v>
      </c>
      <c r="S33" s="55" t="e">
        <f t="shared" si="50"/>
        <v>#REF!</v>
      </c>
      <c r="T33" s="61" t="e">
        <f t="shared" si="51"/>
        <v>#REF!</v>
      </c>
      <c r="U33" s="61" t="e">
        <f t="shared" si="52"/>
        <v>#REF!</v>
      </c>
      <c r="V33" s="61" t="e">
        <f t="shared" si="53"/>
        <v>#REF!</v>
      </c>
      <c r="W33" s="61" t="e">
        <f t="shared" si="54"/>
        <v>#REF!</v>
      </c>
      <c r="X33" s="57" t="e">
        <f t="shared" si="55"/>
        <v>#REF!</v>
      </c>
      <c r="Y33" s="53" t="e">
        <f t="shared" si="56"/>
        <v>#REF!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52" customFormat="1" ht="13.5" customHeight="1">
      <c r="A34" s="536"/>
      <c r="B34" s="578"/>
      <c r="C34" s="543"/>
      <c r="D34" s="580" t="s">
        <v>155</v>
      </c>
      <c r="E34" s="580"/>
      <c r="F34" s="580"/>
      <c r="G34" s="581"/>
      <c r="H34" s="30">
        <v>144</v>
      </c>
      <c r="I34" s="31" t="e">
        <f>総事!#REF!</f>
        <v>#REF!</v>
      </c>
      <c r="J34" s="145" t="e">
        <f>総事!#REF!</f>
        <v>#REF!</v>
      </c>
      <c r="K34" s="145" t="e">
        <f>総事!#REF!</f>
        <v>#REF!</v>
      </c>
      <c r="L34" s="145" t="e">
        <f>総事!#REF!</f>
        <v>#REF!</v>
      </c>
      <c r="M34" s="145" t="e">
        <f>総事!#REF!</f>
        <v>#REF!</v>
      </c>
      <c r="N34" s="32" t="e">
        <f>総事!#REF!</f>
        <v>#REF!</v>
      </c>
      <c r="O34" s="55" t="e">
        <f t="shared" si="46"/>
        <v>#REF!</v>
      </c>
      <c r="P34" s="55" t="e">
        <f t="shared" si="47"/>
        <v>#REF!</v>
      </c>
      <c r="Q34" s="55" t="e">
        <f t="shared" si="48"/>
        <v>#REF!</v>
      </c>
      <c r="R34" s="55">
        <f t="shared" si="49"/>
        <v>0</v>
      </c>
      <c r="S34" s="55" t="e">
        <f t="shared" si="50"/>
        <v>#REF!</v>
      </c>
      <c r="T34" s="61" t="e">
        <f t="shared" si="51"/>
        <v>#REF!</v>
      </c>
      <c r="U34" s="61" t="e">
        <f t="shared" si="52"/>
        <v>#REF!</v>
      </c>
      <c r="V34" s="61" t="e">
        <f t="shared" si="53"/>
        <v>#REF!</v>
      </c>
      <c r="W34" s="61" t="e">
        <f t="shared" si="54"/>
        <v>#REF!</v>
      </c>
      <c r="X34" s="57" t="e">
        <f t="shared" si="55"/>
        <v>#REF!</v>
      </c>
      <c r="Y34" s="53" t="e">
        <f t="shared" si="56"/>
        <v>#REF!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52" customFormat="1" ht="13.5" customHeight="1">
      <c r="A35" s="536"/>
      <c r="B35" s="578"/>
      <c r="C35" s="543"/>
      <c r="D35" s="580" t="s">
        <v>156</v>
      </c>
      <c r="E35" s="580"/>
      <c r="F35" s="580"/>
      <c r="G35" s="581"/>
      <c r="H35" s="72">
        <v>48</v>
      </c>
      <c r="I35" s="31" t="e">
        <f>総事!#REF!</f>
        <v>#REF!</v>
      </c>
      <c r="J35" s="145" t="e">
        <f>総事!#REF!</f>
        <v>#REF!</v>
      </c>
      <c r="K35" s="145" t="e">
        <f>総事!#REF!</f>
        <v>#REF!</v>
      </c>
      <c r="L35" s="145" t="e">
        <f>総事!#REF!</f>
        <v>#REF!</v>
      </c>
      <c r="M35" s="145" t="e">
        <f>総事!#REF!</f>
        <v>#REF!</v>
      </c>
      <c r="N35" s="32" t="e">
        <f>総事!#REF!</f>
        <v>#REF!</v>
      </c>
      <c r="O35" s="55" t="e">
        <f t="shared" si="46"/>
        <v>#REF!</v>
      </c>
      <c r="P35" s="55" t="e">
        <f t="shared" si="47"/>
        <v>#REF!</v>
      </c>
      <c r="Q35" s="55" t="e">
        <f t="shared" si="48"/>
        <v>#REF!</v>
      </c>
      <c r="R35" s="55">
        <f t="shared" si="49"/>
        <v>0</v>
      </c>
      <c r="S35" s="55" t="e">
        <f t="shared" si="50"/>
        <v>#REF!</v>
      </c>
      <c r="T35" s="61" t="e">
        <f t="shared" si="51"/>
        <v>#REF!</v>
      </c>
      <c r="U35" s="61" t="e">
        <f t="shared" si="52"/>
        <v>#REF!</v>
      </c>
      <c r="V35" s="61" t="e">
        <f t="shared" si="53"/>
        <v>#REF!</v>
      </c>
      <c r="W35" s="61" t="e">
        <f t="shared" si="54"/>
        <v>#REF!</v>
      </c>
      <c r="X35" s="57" t="e">
        <f t="shared" si="55"/>
        <v>#REF!</v>
      </c>
      <c r="Y35" s="53" t="e">
        <f t="shared" si="56"/>
        <v>#REF!</v>
      </c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52" customFormat="1" ht="13.5" customHeight="1">
      <c r="A36" s="536"/>
      <c r="B36" s="578"/>
      <c r="C36" s="543"/>
      <c r="D36" s="580" t="s">
        <v>157</v>
      </c>
      <c r="E36" s="580"/>
      <c r="F36" s="580"/>
      <c r="G36" s="581"/>
      <c r="H36" s="72">
        <v>96</v>
      </c>
      <c r="I36" s="31" t="e">
        <f>総事!#REF!</f>
        <v>#REF!</v>
      </c>
      <c r="J36" s="145" t="e">
        <f>総事!#REF!</f>
        <v>#REF!</v>
      </c>
      <c r="K36" s="145" t="e">
        <f>総事!#REF!</f>
        <v>#REF!</v>
      </c>
      <c r="L36" s="145" t="e">
        <f>総事!#REF!</f>
        <v>#REF!</v>
      </c>
      <c r="M36" s="145" t="e">
        <f>総事!#REF!</f>
        <v>#REF!</v>
      </c>
      <c r="N36" s="32" t="e">
        <f>総事!#REF!</f>
        <v>#REF!</v>
      </c>
      <c r="O36" s="55" t="e">
        <f t="shared" si="46"/>
        <v>#REF!</v>
      </c>
      <c r="P36" s="55" t="e">
        <f t="shared" si="47"/>
        <v>#REF!</v>
      </c>
      <c r="Q36" s="55" t="e">
        <f t="shared" si="48"/>
        <v>#REF!</v>
      </c>
      <c r="R36" s="55">
        <f t="shared" si="49"/>
        <v>0</v>
      </c>
      <c r="S36" s="55" t="e">
        <f t="shared" si="50"/>
        <v>#REF!</v>
      </c>
      <c r="T36" s="61" t="e">
        <f t="shared" si="51"/>
        <v>#REF!</v>
      </c>
      <c r="U36" s="61" t="e">
        <f t="shared" si="52"/>
        <v>#REF!</v>
      </c>
      <c r="V36" s="61" t="e">
        <f t="shared" si="53"/>
        <v>#REF!</v>
      </c>
      <c r="W36" s="61" t="e">
        <f t="shared" si="54"/>
        <v>#REF!</v>
      </c>
      <c r="X36" s="57" t="e">
        <f t="shared" si="55"/>
        <v>#REF!</v>
      </c>
      <c r="Y36" s="53" t="e">
        <f t="shared" si="56"/>
        <v>#REF!</v>
      </c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52" customFormat="1" ht="13.5" customHeight="1">
      <c r="A37" s="536"/>
      <c r="B37" s="578"/>
      <c r="C37" s="543"/>
      <c r="D37" s="420" t="s">
        <v>41</v>
      </c>
      <c r="E37" s="420"/>
      <c r="F37" s="420"/>
      <c r="G37" s="421"/>
      <c r="H37" s="72">
        <v>24</v>
      </c>
      <c r="I37" s="31" t="e">
        <f>総事!#REF!</f>
        <v>#REF!</v>
      </c>
      <c r="J37" s="145" t="e">
        <f>総事!#REF!</f>
        <v>#REF!</v>
      </c>
      <c r="K37" s="145" t="e">
        <f>総事!#REF!</f>
        <v>#REF!</v>
      </c>
      <c r="L37" s="145" t="e">
        <f>総事!#REF!</f>
        <v>#REF!</v>
      </c>
      <c r="M37" s="145" t="e">
        <f>総事!#REF!</f>
        <v>#REF!</v>
      </c>
      <c r="N37" s="32" t="e">
        <f>総事!#REF!</f>
        <v>#REF!</v>
      </c>
      <c r="O37" s="55" t="e">
        <f t="shared" si="46"/>
        <v>#REF!</v>
      </c>
      <c r="P37" s="55" t="e">
        <f t="shared" si="47"/>
        <v>#REF!</v>
      </c>
      <c r="Q37" s="55" t="e">
        <f t="shared" si="48"/>
        <v>#REF!</v>
      </c>
      <c r="R37" s="55">
        <f t="shared" si="49"/>
        <v>0</v>
      </c>
      <c r="S37" s="55" t="e">
        <f t="shared" si="50"/>
        <v>#REF!</v>
      </c>
      <c r="T37" s="61" t="e">
        <f t="shared" si="51"/>
        <v>#REF!</v>
      </c>
      <c r="U37" s="61" t="e">
        <f t="shared" si="52"/>
        <v>#REF!</v>
      </c>
      <c r="V37" s="61" t="e">
        <f t="shared" si="53"/>
        <v>#REF!</v>
      </c>
      <c r="W37" s="61" t="e">
        <f t="shared" si="54"/>
        <v>#REF!</v>
      </c>
      <c r="X37" s="57" t="e">
        <f t="shared" si="55"/>
        <v>#REF!</v>
      </c>
      <c r="Y37" s="53" t="e">
        <f t="shared" si="56"/>
        <v>#REF!</v>
      </c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s="52" customFormat="1" ht="13.5" customHeight="1">
      <c r="A38" s="536"/>
      <c r="B38" s="578"/>
      <c r="C38" s="543"/>
      <c r="D38" s="420" t="s">
        <v>42</v>
      </c>
      <c r="E38" s="420"/>
      <c r="F38" s="420"/>
      <c r="G38" s="421"/>
      <c r="H38" s="72">
        <v>48</v>
      </c>
      <c r="I38" s="31" t="e">
        <f>総事!#REF!</f>
        <v>#REF!</v>
      </c>
      <c r="J38" s="145" t="e">
        <f>総事!#REF!</f>
        <v>#REF!</v>
      </c>
      <c r="K38" s="145" t="e">
        <f>総事!#REF!</f>
        <v>#REF!</v>
      </c>
      <c r="L38" s="145" t="e">
        <f>総事!#REF!</f>
        <v>#REF!</v>
      </c>
      <c r="M38" s="145" t="e">
        <f>総事!#REF!</f>
        <v>#REF!</v>
      </c>
      <c r="N38" s="32" t="e">
        <f>総事!#REF!</f>
        <v>#REF!</v>
      </c>
      <c r="O38" s="55" t="e">
        <f t="shared" si="46"/>
        <v>#REF!</v>
      </c>
      <c r="P38" s="55" t="e">
        <f t="shared" si="47"/>
        <v>#REF!</v>
      </c>
      <c r="Q38" s="55" t="e">
        <f t="shared" si="48"/>
        <v>#REF!</v>
      </c>
      <c r="R38" s="55">
        <f t="shared" si="49"/>
        <v>0</v>
      </c>
      <c r="S38" s="55" t="e">
        <f t="shared" si="50"/>
        <v>#REF!</v>
      </c>
      <c r="T38" s="61" t="e">
        <f t="shared" si="51"/>
        <v>#REF!</v>
      </c>
      <c r="U38" s="61" t="e">
        <f t="shared" si="52"/>
        <v>#REF!</v>
      </c>
      <c r="V38" s="61" t="e">
        <f t="shared" si="53"/>
        <v>#REF!</v>
      </c>
      <c r="W38" s="61" t="e">
        <f t="shared" si="54"/>
        <v>#REF!</v>
      </c>
      <c r="X38" s="57" t="e">
        <f t="shared" si="55"/>
        <v>#REF!</v>
      </c>
      <c r="Y38" s="53" t="e">
        <f t="shared" si="56"/>
        <v>#REF!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122" customFormat="1" ht="13.5" customHeight="1">
      <c r="A39" s="536"/>
      <c r="B39" s="578"/>
      <c r="C39" s="543"/>
      <c r="D39" s="547" t="s">
        <v>92</v>
      </c>
      <c r="E39" s="548"/>
      <c r="F39" s="548"/>
      <c r="G39" s="549"/>
      <c r="H39" s="136"/>
      <c r="I39" s="138"/>
      <c r="J39" s="138"/>
      <c r="K39" s="138"/>
      <c r="L39" s="138"/>
      <c r="M39" s="138"/>
      <c r="N39" s="94"/>
      <c r="O39" s="95" t="e">
        <f>SUM(O29:O38)</f>
        <v>#REF!</v>
      </c>
      <c r="P39" s="95"/>
      <c r="Q39" s="95"/>
      <c r="R39" s="95">
        <f>SUM(R29:R38)</f>
        <v>0</v>
      </c>
      <c r="S39" s="95"/>
      <c r="T39" s="95"/>
      <c r="U39" s="95" t="e">
        <f>SUM(U29:U38)</f>
        <v>#REF!</v>
      </c>
      <c r="V39" s="94"/>
      <c r="W39" s="94"/>
      <c r="X39" s="98" t="e">
        <f>SUM(X29:X38)</f>
        <v>#REF!</v>
      </c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</row>
    <row r="40" spans="1:50" s="122" customFormat="1" ht="13.5" customHeight="1">
      <c r="A40" s="536"/>
      <c r="B40" s="578"/>
      <c r="C40" s="543"/>
      <c r="D40" s="547" t="s">
        <v>91</v>
      </c>
      <c r="E40" s="548"/>
      <c r="F40" s="548"/>
      <c r="G40" s="549"/>
      <c r="H40" s="136"/>
      <c r="I40" s="138"/>
      <c r="J40" s="138"/>
      <c r="K40" s="138"/>
      <c r="L40" s="138"/>
      <c r="M40" s="138"/>
      <c r="N40" s="94"/>
      <c r="O40" s="95" t="e">
        <f>SUM(O14,O39)</f>
        <v>#REF!</v>
      </c>
      <c r="P40" s="95"/>
      <c r="Q40" s="95"/>
      <c r="R40" s="95">
        <f>SUM(R14,R39)</f>
        <v>0</v>
      </c>
      <c r="S40" s="95"/>
      <c r="T40" s="95"/>
      <c r="U40" s="95" t="e">
        <f>SUM(U14,U39)</f>
        <v>#REF!</v>
      </c>
      <c r="V40" s="94"/>
      <c r="W40" s="94"/>
      <c r="X40" s="98" t="e">
        <f>SUM(X14,X39)</f>
        <v>#REF!</v>
      </c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</row>
    <row r="41" spans="1:50" s="122" customFormat="1" ht="13.5" customHeight="1">
      <c r="A41" s="536"/>
      <c r="B41" s="578"/>
      <c r="C41" s="544"/>
      <c r="D41" s="547" t="s">
        <v>89</v>
      </c>
      <c r="E41" s="548"/>
      <c r="F41" s="548"/>
      <c r="G41" s="549"/>
      <c r="H41" s="141" t="e">
        <f>総事!#REF!</f>
        <v>#REF!</v>
      </c>
      <c r="I41" s="138" t="e">
        <f>総事!#REF!</f>
        <v>#REF!</v>
      </c>
      <c r="J41" s="138"/>
      <c r="K41" s="138"/>
      <c r="L41" s="142"/>
      <c r="M41" s="142"/>
      <c r="N41" s="94"/>
      <c r="O41" s="129" t="e">
        <f>SUM(O40*H41*I41)</f>
        <v>#REF!</v>
      </c>
      <c r="P41" s="129"/>
      <c r="Q41" s="129"/>
      <c r="R41" s="129" t="e">
        <f>SUM(R40*H41*I41)</f>
        <v>#REF!</v>
      </c>
      <c r="S41" s="129"/>
      <c r="T41" s="129"/>
      <c r="U41" s="129" t="e">
        <f>SUM(U40*H41*I41)</f>
        <v>#REF!</v>
      </c>
      <c r="V41" s="133"/>
      <c r="W41" s="133"/>
      <c r="X41" s="98" t="e">
        <f>SUM(O41:U41)</f>
        <v>#REF!</v>
      </c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</row>
    <row r="42" spans="1:50" s="122" customFormat="1" ht="13.5" customHeight="1">
      <c r="A42" s="536"/>
      <c r="B42" s="579"/>
      <c r="C42" s="569" t="s">
        <v>38</v>
      </c>
      <c r="D42" s="570"/>
      <c r="E42" s="570"/>
      <c r="F42" s="570"/>
      <c r="G42" s="571"/>
      <c r="H42" s="572"/>
      <c r="I42" s="573"/>
      <c r="J42" s="573"/>
      <c r="K42" s="573"/>
      <c r="L42" s="573"/>
      <c r="M42" s="573"/>
      <c r="N42" s="573"/>
      <c r="O42" s="131" t="e">
        <f>SUM(O29:O38,O41)</f>
        <v>#REF!</v>
      </c>
      <c r="P42" s="131"/>
      <c r="Q42" s="131"/>
      <c r="R42" s="131" t="e">
        <f>SUM(R29:R38,R41)</f>
        <v>#REF!</v>
      </c>
      <c r="S42" s="131"/>
      <c r="T42" s="131"/>
      <c r="U42" s="131" t="e">
        <f>SUM(U29:U38,U41)</f>
        <v>#REF!</v>
      </c>
      <c r="V42" s="134"/>
      <c r="W42" s="134"/>
      <c r="X42" s="132" t="e">
        <f>SUM(X29:X38,X41)</f>
        <v>#REF!</v>
      </c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</row>
    <row r="43" spans="1:50" s="122" customFormat="1" ht="13.5" customHeight="1">
      <c r="A43" s="536"/>
      <c r="B43" s="574" t="s">
        <v>73</v>
      </c>
      <c r="C43" s="575"/>
      <c r="D43" s="575"/>
      <c r="E43" s="575"/>
      <c r="F43" s="575"/>
      <c r="G43" s="576"/>
      <c r="H43" s="463"/>
      <c r="I43" s="463"/>
      <c r="J43" s="463"/>
      <c r="K43" s="463"/>
      <c r="L43" s="463"/>
      <c r="M43" s="463"/>
      <c r="N43" s="463"/>
      <c r="O43" s="113" t="e">
        <f>SUM(O28,O42)</f>
        <v>#REF!</v>
      </c>
      <c r="P43" s="113"/>
      <c r="Q43" s="113"/>
      <c r="R43" s="113" t="e">
        <f>SUM(R28,R42)</f>
        <v>#REF!</v>
      </c>
      <c r="S43" s="113"/>
      <c r="T43" s="113"/>
      <c r="U43" s="113" t="e">
        <f>SUM(U28,U42)</f>
        <v>#REF!</v>
      </c>
      <c r="V43" s="113"/>
      <c r="W43" s="113"/>
      <c r="X43" s="114" t="e">
        <f>SUM(X28,X42)</f>
        <v>#REF!</v>
      </c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</row>
    <row r="44" spans="1:50" s="122" customFormat="1" ht="13.5" customHeight="1" thickBot="1">
      <c r="A44" s="566" t="s">
        <v>95</v>
      </c>
      <c r="B44" s="567"/>
      <c r="C44" s="567"/>
      <c r="D44" s="567"/>
      <c r="E44" s="567"/>
      <c r="F44" s="567"/>
      <c r="G44" s="567"/>
      <c r="H44" s="567"/>
      <c r="I44" s="567"/>
      <c r="J44" s="567"/>
      <c r="K44" s="567"/>
      <c r="L44" s="567"/>
      <c r="M44" s="567"/>
      <c r="N44" s="568"/>
      <c r="O44" s="147" t="e">
        <f>SUM(O15,O43)</f>
        <v>#REF!</v>
      </c>
      <c r="P44" s="147"/>
      <c r="Q44" s="147"/>
      <c r="R44" s="147" t="e">
        <f>SUM(R15,R43)</f>
        <v>#REF!</v>
      </c>
      <c r="S44" s="147"/>
      <c r="T44" s="147"/>
      <c r="U44" s="147" t="e">
        <f>SUM(U15,U43)</f>
        <v>#REF!</v>
      </c>
      <c r="V44" s="147"/>
      <c r="W44" s="147"/>
      <c r="X44" s="148" t="e">
        <f>SUM(X15,X43)</f>
        <v>#REF!</v>
      </c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</row>
    <row r="45" spans="1:50" ht="13.5" customHeight="1"/>
    <row r="46" spans="1:50" ht="13.5" customHeight="1"/>
    <row r="47" spans="1:50" ht="13.5" customHeight="1"/>
    <row r="48" spans="1:50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2" customHeight="1"/>
    <row r="113" ht="12" customHeight="1"/>
  </sheetData>
  <sheetProtection selectLockedCells="1"/>
  <mergeCells count="64">
    <mergeCell ref="A44:N44"/>
    <mergeCell ref="D40:G40"/>
    <mergeCell ref="D41:G41"/>
    <mergeCell ref="C42:G42"/>
    <mergeCell ref="H42:N42"/>
    <mergeCell ref="B43:G43"/>
    <mergeCell ref="H43:N43"/>
    <mergeCell ref="B29:B42"/>
    <mergeCell ref="D32:G32"/>
    <mergeCell ref="C33:C41"/>
    <mergeCell ref="D33:G33"/>
    <mergeCell ref="D34:G34"/>
    <mergeCell ref="D35:G35"/>
    <mergeCell ref="D36:G36"/>
    <mergeCell ref="D37:G37"/>
    <mergeCell ref="D38:G38"/>
    <mergeCell ref="H28:N28"/>
    <mergeCell ref="D31:G31"/>
    <mergeCell ref="D24:G24"/>
    <mergeCell ref="B15:G15"/>
    <mergeCell ref="H15:N15"/>
    <mergeCell ref="C29:C32"/>
    <mergeCell ref="D29:G29"/>
    <mergeCell ref="D30:G30"/>
    <mergeCell ref="D26:G26"/>
    <mergeCell ref="D27:G27"/>
    <mergeCell ref="C28:G28"/>
    <mergeCell ref="A16:A43"/>
    <mergeCell ref="B16:B28"/>
    <mergeCell ref="C16:C18"/>
    <mergeCell ref="D16:G16"/>
    <mergeCell ref="D17:G17"/>
    <mergeCell ref="D18:G18"/>
    <mergeCell ref="C19:C27"/>
    <mergeCell ref="D19:G19"/>
    <mergeCell ref="D20:G20"/>
    <mergeCell ref="D21:G21"/>
    <mergeCell ref="D22:G22"/>
    <mergeCell ref="D23:G23"/>
    <mergeCell ref="D25:G25"/>
    <mergeCell ref="D39:G39"/>
    <mergeCell ref="C11:G11"/>
    <mergeCell ref="H11:I11"/>
    <mergeCell ref="B12:B14"/>
    <mergeCell ref="C12:G12"/>
    <mergeCell ref="C13:G13"/>
    <mergeCell ref="C14:G14"/>
    <mergeCell ref="H14:I14"/>
    <mergeCell ref="D3:E3"/>
    <mergeCell ref="H3:X3"/>
    <mergeCell ref="N4:N5"/>
    <mergeCell ref="O4:X4"/>
    <mergeCell ref="A6:A15"/>
    <mergeCell ref="B6:B11"/>
    <mergeCell ref="C6:G6"/>
    <mergeCell ref="C7:G7"/>
    <mergeCell ref="C8:G8"/>
    <mergeCell ref="C9:G9"/>
    <mergeCell ref="C10:G10"/>
    <mergeCell ref="D4:E4"/>
    <mergeCell ref="H4:H5"/>
    <mergeCell ref="J4:J5"/>
    <mergeCell ref="K4:K5"/>
    <mergeCell ref="M4:M5"/>
  </mergeCells>
  <phoneticPr fontId="14"/>
  <conditionalFormatting sqref="L5">
    <cfRule type="cellIs" dxfId="11" priority="1" operator="lessThan">
      <formula>#REF!</formula>
    </cfRule>
    <cfRule type="cellIs" dxfId="10" priority="2" operator="greaterThan">
      <formula>#REF!</formula>
    </cfRule>
  </conditionalFormatting>
  <dataValidations count="1">
    <dataValidation type="whole" showInputMessage="1" showErrorMessage="1" sqref="I12:I13 I6:I10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Normal="100" workbookViewId="0">
      <selection activeCell="D5" sqref="D5:E5"/>
    </sheetView>
  </sheetViews>
  <sheetFormatPr defaultRowHeight="24"/>
  <cols>
    <col min="1" max="1" width="8.75" style="230" customWidth="1"/>
    <col min="2" max="2" width="9" style="330"/>
    <col min="3" max="4" width="9" style="230"/>
    <col min="5" max="5" width="9" style="330" customWidth="1"/>
    <col min="6" max="11" width="4.5" style="230" customWidth="1"/>
    <col min="12" max="12" width="9" style="230"/>
    <col min="13" max="13" width="18.125" style="230" customWidth="1"/>
    <col min="14" max="14" width="9" style="230"/>
    <col min="15" max="18" width="9" style="230" hidden="1" customWidth="1"/>
    <col min="19" max="16384" width="9" style="230"/>
  </cols>
  <sheetData>
    <row r="1" spans="1:18" ht="28.5">
      <c r="A1" s="345" t="s">
        <v>285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3" spans="1:18">
      <c r="A3" s="329" t="s">
        <v>265</v>
      </c>
      <c r="B3" s="230" t="s">
        <v>252</v>
      </c>
      <c r="O3" s="231"/>
      <c r="P3" s="231"/>
      <c r="Q3" s="229" t="s">
        <v>254</v>
      </c>
      <c r="R3" s="231">
        <f>'通介7-8'!N21</f>
        <v>1275</v>
      </c>
    </row>
    <row r="4" spans="1:18" ht="27" customHeight="1" thickBot="1">
      <c r="A4" s="330"/>
      <c r="B4" s="335" t="s">
        <v>268</v>
      </c>
      <c r="O4" s="231" t="s">
        <v>246</v>
      </c>
      <c r="P4" s="231" t="s">
        <v>262</v>
      </c>
      <c r="Q4" s="229" t="s">
        <v>255</v>
      </c>
      <c r="R4" s="231">
        <f>'通介7-8'!N23</f>
        <v>2550</v>
      </c>
    </row>
    <row r="5" spans="1:18" ht="24.75" thickBot="1">
      <c r="D5" s="347"/>
      <c r="E5" s="348"/>
      <c r="G5" s="584" t="s">
        <v>286</v>
      </c>
      <c r="H5" s="584"/>
      <c r="I5" s="584"/>
      <c r="J5" s="584"/>
      <c r="K5" s="584"/>
      <c r="L5" s="257"/>
      <c r="O5" s="231" t="s">
        <v>245</v>
      </c>
      <c r="P5" s="231" t="s">
        <v>263</v>
      </c>
      <c r="Q5" s="229" t="s">
        <v>256</v>
      </c>
      <c r="R5" s="231">
        <f>'通介7-8'!M21</f>
        <v>1140</v>
      </c>
    </row>
    <row r="6" spans="1:18">
      <c r="O6" s="231" t="s">
        <v>244</v>
      </c>
      <c r="P6" s="231"/>
      <c r="Q6" s="229" t="s">
        <v>257</v>
      </c>
      <c r="R6" s="231">
        <f>'通介7-8'!M23</f>
        <v>2280</v>
      </c>
    </row>
    <row r="7" spans="1:18">
      <c r="A7" s="329" t="s">
        <v>266</v>
      </c>
      <c r="B7" s="230" t="s">
        <v>253</v>
      </c>
      <c r="O7" s="231" t="s">
        <v>243</v>
      </c>
      <c r="P7" s="231"/>
      <c r="Q7" s="229" t="s">
        <v>258</v>
      </c>
      <c r="R7" s="231">
        <f>'通介7-8'!L21</f>
        <v>1320</v>
      </c>
    </row>
    <row r="8" spans="1:18" ht="27" customHeight="1" thickBot="1">
      <c r="A8" s="330"/>
      <c r="B8" s="335" t="s">
        <v>269</v>
      </c>
      <c r="O8" s="231" t="s">
        <v>242</v>
      </c>
      <c r="P8" s="231"/>
      <c r="Q8" s="229" t="s">
        <v>259</v>
      </c>
      <c r="R8" s="231">
        <f>'通介7-8'!L23</f>
        <v>2639</v>
      </c>
    </row>
    <row r="9" spans="1:18" ht="24.75" thickBot="1">
      <c r="D9" s="347"/>
      <c r="E9" s="348"/>
      <c r="O9" s="231" t="str">
        <f>D5&amp;D9</f>
        <v/>
      </c>
      <c r="Q9" s="229" t="s">
        <v>260</v>
      </c>
      <c r="R9" s="231">
        <f>'通介7-8'!K21</f>
        <v>870</v>
      </c>
    </row>
    <row r="10" spans="1:18">
      <c r="Q10" s="229" t="s">
        <v>261</v>
      </c>
      <c r="R10" s="231">
        <f>'通介7-8'!K23</f>
        <v>1739</v>
      </c>
    </row>
    <row r="11" spans="1:18">
      <c r="A11" s="329" t="s">
        <v>348</v>
      </c>
      <c r="B11" s="252" t="s">
        <v>357</v>
      </c>
      <c r="P11" s="231"/>
      <c r="Q11" s="231" t="s">
        <v>349</v>
      </c>
      <c r="R11" s="231">
        <f>'通介7-8'!J21</f>
        <v>740</v>
      </c>
    </row>
    <row r="12" spans="1:18" ht="12" customHeight="1" thickBot="1">
      <c r="P12" s="231">
        <v>1</v>
      </c>
      <c r="Q12" s="231" t="s">
        <v>350</v>
      </c>
      <c r="R12" s="231">
        <f>'通介7-8'!J23</f>
        <v>1480</v>
      </c>
    </row>
    <row r="13" spans="1:18" ht="24.75" thickBot="1">
      <c r="D13" s="342"/>
      <c r="E13" s="252" t="s">
        <v>277</v>
      </c>
      <c r="F13" s="230" t="s">
        <v>278</v>
      </c>
      <c r="G13" s="582" t="s">
        <v>292</v>
      </c>
      <c r="H13" s="582"/>
      <c r="I13" s="582"/>
      <c r="J13" s="582"/>
      <c r="K13" s="282">
        <f>SUM(D13*4+O13)</f>
        <v>1</v>
      </c>
      <c r="L13" s="281" t="s">
        <v>293</v>
      </c>
      <c r="M13" s="232"/>
      <c r="O13" s="231">
        <v>1</v>
      </c>
      <c r="P13" s="231">
        <v>2</v>
      </c>
    </row>
    <row r="14" spans="1:18">
      <c r="P14" s="231">
        <v>3</v>
      </c>
    </row>
    <row r="15" spans="1:18">
      <c r="A15" s="343"/>
      <c r="B15" s="344"/>
      <c r="C15" s="343"/>
      <c r="D15" s="343"/>
      <c r="E15" s="344"/>
      <c r="F15" s="343"/>
      <c r="G15" s="343"/>
      <c r="H15" s="343"/>
      <c r="I15" s="343"/>
      <c r="J15" s="343"/>
      <c r="K15" s="343"/>
      <c r="L15" s="343"/>
      <c r="M15" s="343"/>
      <c r="P15" s="231">
        <v>4</v>
      </c>
    </row>
    <row r="16" spans="1:18">
      <c r="A16" s="346" t="s">
        <v>294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P16" s="231">
        <v>5</v>
      </c>
    </row>
    <row r="17" spans="1:18" ht="24.75" thickBot="1">
      <c r="P17" s="231">
        <v>6</v>
      </c>
    </row>
    <row r="18" spans="1:18" ht="24.75" thickBot="1">
      <c r="C18" s="349">
        <f>SUM(F19:H20)</f>
        <v>750</v>
      </c>
      <c r="D18" s="350"/>
      <c r="E18" s="351"/>
      <c r="F18" s="230" t="s">
        <v>270</v>
      </c>
    </row>
    <row r="19" spans="1:18">
      <c r="C19" s="285"/>
      <c r="D19" s="583" t="s">
        <v>298</v>
      </c>
      <c r="E19" s="284" t="s">
        <v>296</v>
      </c>
      <c r="F19" s="352" t="str">
        <f>IFERROR(VLOOKUP(O9,$Q$3:$R$12,2,FALSE),"")</f>
        <v/>
      </c>
      <c r="G19" s="352"/>
      <c r="H19" s="352"/>
      <c r="I19" s="339" t="s">
        <v>264</v>
      </c>
    </row>
    <row r="20" spans="1:18">
      <c r="C20" s="285"/>
      <c r="D20" s="583"/>
      <c r="E20" s="332" t="s">
        <v>297</v>
      </c>
      <c r="F20" s="354">
        <f>SUM(K13*O20)</f>
        <v>750</v>
      </c>
      <c r="G20" s="354"/>
      <c r="H20" s="354"/>
      <c r="I20" s="338" t="s">
        <v>359</v>
      </c>
      <c r="O20" s="231">
        <v>750</v>
      </c>
    </row>
    <row r="21" spans="1:18">
      <c r="C21" s="285"/>
      <c r="D21" s="232" t="s">
        <v>289</v>
      </c>
      <c r="E21" s="332"/>
      <c r="F21" s="332"/>
      <c r="G21" s="332"/>
      <c r="H21" s="335"/>
    </row>
    <row r="23" spans="1:18">
      <c r="C23" s="232" t="s">
        <v>303</v>
      </c>
      <c r="D23" s="232"/>
      <c r="I23" s="585" t="s">
        <v>304</v>
      </c>
      <c r="J23" s="586"/>
    </row>
    <row r="24" spans="1:18">
      <c r="C24" s="353" t="s">
        <v>307</v>
      </c>
      <c r="D24" s="353"/>
      <c r="E24" s="353"/>
      <c r="F24" s="353"/>
      <c r="G24" s="353" t="str">
        <f>IFERROR(VLOOKUP(P26,$Q$24:$R$27,2,FALSE),"")</f>
        <v/>
      </c>
      <c r="H24" s="353"/>
      <c r="I24" s="283" t="s">
        <v>308</v>
      </c>
      <c r="P24" s="231" t="s">
        <v>305</v>
      </c>
      <c r="Q24" s="231" t="s">
        <v>302</v>
      </c>
      <c r="R24" s="231">
        <v>0</v>
      </c>
    </row>
    <row r="25" spans="1:18">
      <c r="D25" s="285"/>
      <c r="E25" s="285"/>
      <c r="G25" s="232"/>
      <c r="O25" s="231"/>
      <c r="P25" s="254" t="s">
        <v>306</v>
      </c>
      <c r="Q25" s="255" t="s">
        <v>301</v>
      </c>
      <c r="R25" s="231">
        <f>'通介7-8'!J31</f>
        <v>56</v>
      </c>
    </row>
    <row r="26" spans="1:18">
      <c r="D26" s="285"/>
      <c r="E26" s="285"/>
      <c r="G26" s="232"/>
      <c r="O26" s="231"/>
      <c r="P26" s="254" t="str">
        <f>I23&amp;D9</f>
        <v>いいえ</v>
      </c>
      <c r="Q26" s="255" t="s">
        <v>300</v>
      </c>
      <c r="R26" s="231">
        <v>0</v>
      </c>
    </row>
    <row r="27" spans="1:18">
      <c r="B27" s="232" t="s">
        <v>290</v>
      </c>
      <c r="Q27" s="253" t="s">
        <v>299</v>
      </c>
      <c r="R27" s="231">
        <f>'通介7-8'!J33</f>
        <v>112</v>
      </c>
    </row>
    <row r="28" spans="1:18">
      <c r="A28" s="331"/>
      <c r="B28" s="232" t="s">
        <v>341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</row>
    <row r="29" spans="1:18">
      <c r="B29" s="331" t="s">
        <v>312</v>
      </c>
    </row>
  </sheetData>
  <sheetProtection algorithmName="SHA-512" hashValue="OvASMyvGCfO5JFtTti1WSerdV+avzJSGUoB61ruS345hZ877gDXOczAC5LsSWFqZBBBOPWfA+A9gDML1kwPhEw==" saltValue="8jdXDV6z7M+QRHqYQv1Mcw==" spinCount="100000" sheet="1" objects="1" scenarios="1" selectLockedCells="1"/>
  <mergeCells count="13">
    <mergeCell ref="G5:K5"/>
    <mergeCell ref="A1:M1"/>
    <mergeCell ref="D5:E5"/>
    <mergeCell ref="D9:E9"/>
    <mergeCell ref="I23:J23"/>
    <mergeCell ref="C24:F24"/>
    <mergeCell ref="G24:H24"/>
    <mergeCell ref="G13:J13"/>
    <mergeCell ref="A16:M16"/>
    <mergeCell ref="C18:E18"/>
    <mergeCell ref="D19:D20"/>
    <mergeCell ref="F20:H20"/>
    <mergeCell ref="F19:H19"/>
  </mergeCells>
  <phoneticPr fontId="14"/>
  <conditionalFormatting sqref="F20:H20">
    <cfRule type="cellIs" dxfId="9" priority="2" operator="equal">
      <formula>750</formula>
    </cfRule>
    <cfRule type="cellIs" dxfId="8" priority="3" operator="equal">
      <formula>750</formula>
    </cfRule>
  </conditionalFormatting>
  <conditionalFormatting sqref="C18:E18">
    <cfRule type="cellIs" dxfId="7" priority="1" operator="equal">
      <formula>750</formula>
    </cfRule>
  </conditionalFormatting>
  <dataValidations count="4">
    <dataValidation type="list" allowBlank="1" showInputMessage="1" showErrorMessage="1" sqref="D9:E9">
      <formula1>$P$3:$P$5</formula1>
    </dataValidation>
    <dataValidation type="list" allowBlank="1" showInputMessage="1" showErrorMessage="1" sqref="D5:E5">
      <formula1>$O$3:$O$8</formula1>
    </dataValidation>
    <dataValidation type="list" allowBlank="1" showInputMessage="1" showErrorMessage="1" sqref="I23:J23">
      <formula1>$P$24:$P$25</formula1>
    </dataValidation>
    <dataValidation type="list" allowBlank="1" showInputMessage="1" showErrorMessage="1" sqref="D13">
      <formula1>$P$11:$P$17</formula1>
    </dataValidation>
  </dataValidations>
  <hyperlinks>
    <hyperlink ref="G5:K5" location="総合事業!A1" tooltip="要支援利用料概算" display="要支援の方は、こちらへ"/>
  </hyperlink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5"/>
  <sheetViews>
    <sheetView zoomScaleNormal="100" workbookViewId="0">
      <selection activeCell="I28" sqref="I28"/>
    </sheetView>
  </sheetViews>
  <sheetFormatPr defaultRowHeight="13.5"/>
  <cols>
    <col min="1" max="2" width="3.125" style="190" customWidth="1"/>
    <col min="3" max="4" width="3.125" style="191" customWidth="1"/>
    <col min="5" max="5" width="5.875" style="191" customWidth="1"/>
    <col min="6" max="7" width="9" style="191" customWidth="1"/>
    <col min="8" max="8" width="4.375" style="194" customWidth="1"/>
    <col min="9" max="9" width="6.25" style="191" customWidth="1"/>
    <col min="10" max="14" width="9" style="191" customWidth="1"/>
    <col min="15" max="19" width="9" style="191"/>
    <col min="20" max="44" width="9" style="192"/>
    <col min="45" max="16384" width="9" style="190"/>
  </cols>
  <sheetData>
    <row r="1" spans="1:44">
      <c r="A1" s="189" t="s">
        <v>210</v>
      </c>
    </row>
    <row r="2" spans="1:44" s="191" customFormat="1" ht="13.5" customHeight="1" thickBot="1">
      <c r="A2" s="190"/>
      <c r="B2" s="190"/>
      <c r="D2" s="359" t="s">
        <v>183</v>
      </c>
      <c r="E2" s="360"/>
      <c r="F2" s="195">
        <v>10.54</v>
      </c>
      <c r="G2" s="333">
        <f>通所介護!K13</f>
        <v>1</v>
      </c>
      <c r="H2" s="334" t="s">
        <v>345</v>
      </c>
      <c r="I2" s="237"/>
      <c r="J2" s="237"/>
      <c r="K2" s="237"/>
      <c r="L2" s="237"/>
      <c r="M2" s="237"/>
      <c r="N2" s="237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</row>
    <row r="3" spans="1:44" s="191" customFormat="1" ht="13.5" customHeight="1">
      <c r="A3" s="596" t="s">
        <v>284</v>
      </c>
      <c r="B3" s="597"/>
      <c r="C3" s="597"/>
      <c r="D3" s="597"/>
      <c r="E3" s="597"/>
      <c r="F3" s="597"/>
      <c r="G3" s="597"/>
      <c r="H3" s="597"/>
      <c r="I3" s="598"/>
      <c r="J3" s="258" t="s">
        <v>279</v>
      </c>
      <c r="K3" s="258" t="s">
        <v>280</v>
      </c>
      <c r="L3" s="258" t="s">
        <v>281</v>
      </c>
      <c r="M3" s="258" t="s">
        <v>282</v>
      </c>
      <c r="N3" s="259" t="s">
        <v>283</v>
      </c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</row>
    <row r="4" spans="1:44" s="191" customFormat="1" ht="13.5" customHeight="1">
      <c r="A4" s="599"/>
      <c r="B4" s="600"/>
      <c r="C4" s="600"/>
      <c r="D4" s="600"/>
      <c r="E4" s="600"/>
      <c r="F4" s="600"/>
      <c r="G4" s="600"/>
      <c r="H4" s="600"/>
      <c r="I4" s="601"/>
      <c r="J4" s="260">
        <v>645</v>
      </c>
      <c r="K4" s="260">
        <v>761</v>
      </c>
      <c r="L4" s="260">
        <v>883</v>
      </c>
      <c r="M4" s="260">
        <v>1003</v>
      </c>
      <c r="N4" s="261">
        <v>1124</v>
      </c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</row>
    <row r="5" spans="1:44" s="191" customFormat="1" ht="13.5" customHeight="1">
      <c r="A5" s="602" t="s">
        <v>190</v>
      </c>
      <c r="B5" s="609" t="s">
        <v>214</v>
      </c>
      <c r="C5" s="493" t="s">
        <v>217</v>
      </c>
      <c r="D5" s="611" t="s">
        <v>218</v>
      </c>
      <c r="E5" s="611"/>
      <c r="F5" s="611"/>
      <c r="G5" s="611"/>
      <c r="H5" s="264">
        <v>0</v>
      </c>
      <c r="I5" s="243">
        <v>50</v>
      </c>
      <c r="J5" s="265">
        <f>SUM(H5*I5)</f>
        <v>0</v>
      </c>
      <c r="K5" s="265"/>
      <c r="L5" s="265"/>
      <c r="M5" s="265"/>
      <c r="N5" s="266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</row>
    <row r="6" spans="1:44" s="191" customFormat="1" ht="13.5" customHeight="1">
      <c r="A6" s="603"/>
      <c r="B6" s="610"/>
      <c r="C6" s="494"/>
      <c r="D6" s="593" t="s">
        <v>219</v>
      </c>
      <c r="E6" s="593"/>
      <c r="F6" s="593"/>
      <c r="G6" s="593"/>
      <c r="H6" s="267">
        <v>0</v>
      </c>
      <c r="I6" s="200">
        <v>46</v>
      </c>
      <c r="J6" s="268">
        <f t="shared" ref="J6:J13" si="0">SUM(H6*I6)</f>
        <v>0</v>
      </c>
      <c r="K6" s="269"/>
      <c r="L6" s="269"/>
      <c r="M6" s="269"/>
      <c r="N6" s="270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</row>
    <row r="7" spans="1:44" s="191" customFormat="1" ht="13.5" customHeight="1">
      <c r="A7" s="603"/>
      <c r="B7" s="610"/>
      <c r="C7" s="494"/>
      <c r="D7" s="593" t="s">
        <v>220</v>
      </c>
      <c r="E7" s="593"/>
      <c r="F7" s="593"/>
      <c r="G7" s="593"/>
      <c r="H7" s="267">
        <v>0</v>
      </c>
      <c r="I7" s="200">
        <v>56</v>
      </c>
      <c r="J7" s="268">
        <f t="shared" si="0"/>
        <v>0</v>
      </c>
      <c r="K7" s="269"/>
      <c r="L7" s="269"/>
      <c r="M7" s="269"/>
      <c r="N7" s="270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</row>
    <row r="8" spans="1:44" s="191" customFormat="1" ht="13.5" customHeight="1">
      <c r="A8" s="603"/>
      <c r="B8" s="610"/>
      <c r="C8" s="594" t="s">
        <v>221</v>
      </c>
      <c r="D8" s="604" t="s">
        <v>222</v>
      </c>
      <c r="E8" s="605"/>
      <c r="F8" s="605"/>
      <c r="G8" s="606"/>
      <c r="H8" s="271">
        <v>0</v>
      </c>
      <c r="I8" s="200">
        <v>45</v>
      </c>
      <c r="J8" s="268">
        <f t="shared" si="0"/>
        <v>0</v>
      </c>
      <c r="K8" s="269"/>
      <c r="L8" s="269"/>
      <c r="M8" s="269"/>
      <c r="N8" s="270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</row>
    <row r="9" spans="1:44" s="191" customFormat="1" ht="13.5" customHeight="1">
      <c r="A9" s="603"/>
      <c r="B9" s="610"/>
      <c r="C9" s="595"/>
      <c r="D9" s="604" t="s">
        <v>223</v>
      </c>
      <c r="E9" s="605"/>
      <c r="F9" s="605"/>
      <c r="G9" s="606"/>
      <c r="H9" s="271">
        <v>0</v>
      </c>
      <c r="I9" s="200">
        <v>60</v>
      </c>
      <c r="J9" s="268">
        <f t="shared" si="0"/>
        <v>0</v>
      </c>
      <c r="K9" s="272"/>
      <c r="L9" s="272"/>
      <c r="M9" s="272"/>
      <c r="N9" s="273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</row>
    <row r="10" spans="1:44" s="191" customFormat="1" ht="13.5" customHeight="1">
      <c r="A10" s="603"/>
      <c r="B10" s="610"/>
      <c r="C10" s="595"/>
      <c r="D10" s="367" t="s">
        <v>144</v>
      </c>
      <c r="E10" s="367"/>
      <c r="F10" s="367"/>
      <c r="G10" s="368"/>
      <c r="H10" s="274">
        <v>1</v>
      </c>
      <c r="I10" s="200">
        <v>18</v>
      </c>
      <c r="J10" s="268">
        <f t="shared" si="0"/>
        <v>18</v>
      </c>
      <c r="K10" s="268"/>
      <c r="L10" s="268"/>
      <c r="M10" s="268"/>
      <c r="N10" s="275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</row>
    <row r="11" spans="1:44" s="191" customFormat="1" ht="13.5" customHeight="1">
      <c r="A11" s="603"/>
      <c r="B11" s="610"/>
      <c r="C11" s="595"/>
      <c r="D11" s="367" t="s">
        <v>145</v>
      </c>
      <c r="E11" s="367"/>
      <c r="F11" s="367"/>
      <c r="G11" s="368"/>
      <c r="H11" s="274">
        <v>0</v>
      </c>
      <c r="I11" s="200">
        <v>12</v>
      </c>
      <c r="J11" s="268">
        <f t="shared" si="0"/>
        <v>0</v>
      </c>
      <c r="K11" s="268"/>
      <c r="L11" s="268"/>
      <c r="M11" s="268"/>
      <c r="N11" s="275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</row>
    <row r="12" spans="1:44" s="191" customFormat="1" ht="13.5" customHeight="1">
      <c r="A12" s="603"/>
      <c r="B12" s="610"/>
      <c r="C12" s="595"/>
      <c r="D12" s="367" t="s">
        <v>10</v>
      </c>
      <c r="E12" s="367"/>
      <c r="F12" s="367"/>
      <c r="G12" s="368"/>
      <c r="H12" s="274">
        <v>0</v>
      </c>
      <c r="I12" s="200">
        <v>6</v>
      </c>
      <c r="J12" s="268">
        <f t="shared" si="0"/>
        <v>0</v>
      </c>
      <c r="K12" s="268"/>
      <c r="L12" s="268"/>
      <c r="M12" s="268"/>
      <c r="N12" s="275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</row>
    <row r="13" spans="1:44" s="191" customFormat="1" ht="13.5" customHeight="1" thickBot="1">
      <c r="A13" s="603"/>
      <c r="B13" s="610"/>
      <c r="C13" s="595"/>
      <c r="D13" s="607" t="s">
        <v>9</v>
      </c>
      <c r="E13" s="607"/>
      <c r="F13" s="607"/>
      <c r="G13" s="608"/>
      <c r="H13" s="276">
        <v>0</v>
      </c>
      <c r="I13" s="201">
        <v>6</v>
      </c>
      <c r="J13" s="269">
        <f t="shared" si="0"/>
        <v>0</v>
      </c>
      <c r="K13" s="277"/>
      <c r="L13" s="277"/>
      <c r="M13" s="277"/>
      <c r="N13" s="278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</row>
    <row r="14" spans="1:44" ht="13.5" customHeight="1">
      <c r="A14" s="378" t="s">
        <v>249</v>
      </c>
      <c r="B14" s="379"/>
      <c r="C14" s="379"/>
      <c r="D14" s="379"/>
      <c r="E14" s="379"/>
      <c r="F14" s="379"/>
      <c r="G14" s="379"/>
      <c r="H14" s="380"/>
      <c r="I14" s="208"/>
      <c r="J14" s="279">
        <f>SUM(J4:J13)</f>
        <v>663</v>
      </c>
      <c r="K14" s="279">
        <f>SUM(K4,J5:J13)</f>
        <v>779</v>
      </c>
      <c r="L14" s="279">
        <f>SUM(L4,I5:I13)</f>
        <v>1182</v>
      </c>
      <c r="M14" s="279">
        <f>SUM(M4,J5:J13)</f>
        <v>1021</v>
      </c>
      <c r="N14" s="251">
        <f>SUM(N4,J5:J13)</f>
        <v>1142</v>
      </c>
    </row>
    <row r="15" spans="1:44" ht="13.5" customHeight="1">
      <c r="A15" s="375" t="s">
        <v>346</v>
      </c>
      <c r="B15" s="376"/>
      <c r="C15" s="376"/>
      <c r="D15" s="376"/>
      <c r="E15" s="376"/>
      <c r="F15" s="376"/>
      <c r="G15" s="376"/>
      <c r="H15" s="377"/>
      <c r="I15" s="203"/>
      <c r="J15" s="219">
        <f>$G$2</f>
        <v>1</v>
      </c>
      <c r="K15" s="219">
        <f t="shared" ref="K15:N15" si="1">$G$2</f>
        <v>1</v>
      </c>
      <c r="L15" s="219">
        <f t="shared" si="1"/>
        <v>1</v>
      </c>
      <c r="M15" s="219">
        <f t="shared" si="1"/>
        <v>1</v>
      </c>
      <c r="N15" s="216">
        <f t="shared" si="1"/>
        <v>1</v>
      </c>
    </row>
    <row r="16" spans="1:44" ht="13.5" customHeight="1">
      <c r="A16" s="375" t="s">
        <v>347</v>
      </c>
      <c r="B16" s="376"/>
      <c r="C16" s="376"/>
      <c r="D16" s="376"/>
      <c r="E16" s="376"/>
      <c r="F16" s="376"/>
      <c r="G16" s="376"/>
      <c r="H16" s="377"/>
      <c r="I16" s="203"/>
      <c r="J16" s="219">
        <f>SUM(J14*J15)</f>
        <v>663</v>
      </c>
      <c r="K16" s="219">
        <f t="shared" ref="K16:N16" si="2">SUM(K14*K15)</f>
        <v>779</v>
      </c>
      <c r="L16" s="219">
        <f t="shared" si="2"/>
        <v>1182</v>
      </c>
      <c r="M16" s="219">
        <f t="shared" si="2"/>
        <v>1021</v>
      </c>
      <c r="N16" s="220">
        <f t="shared" si="2"/>
        <v>1142</v>
      </c>
    </row>
    <row r="17" spans="1:19" ht="13.5" customHeight="1">
      <c r="A17" s="375" t="s">
        <v>250</v>
      </c>
      <c r="B17" s="376"/>
      <c r="C17" s="376"/>
      <c r="D17" s="376"/>
      <c r="E17" s="376"/>
      <c r="F17" s="376"/>
      <c r="G17" s="376"/>
      <c r="H17" s="377"/>
      <c r="I17" s="210">
        <v>5.8999999999999997E-2</v>
      </c>
      <c r="J17" s="214">
        <f>SUM(J16*$I$17)</f>
        <v>39.116999999999997</v>
      </c>
      <c r="K17" s="214">
        <f>SUM(K16*$I$17)</f>
        <v>45.960999999999999</v>
      </c>
      <c r="L17" s="214">
        <f t="shared" ref="L17:M17" si="3">SUM(L16*$I$17)</f>
        <v>69.738</v>
      </c>
      <c r="M17" s="214">
        <f t="shared" si="3"/>
        <v>60.238999999999997</v>
      </c>
      <c r="N17" s="216">
        <f>SUM(N16*$I$17)</f>
        <v>67.378</v>
      </c>
    </row>
    <row r="18" spans="1:19" ht="13.5" customHeight="1">
      <c r="A18" s="375" t="s">
        <v>251</v>
      </c>
      <c r="B18" s="376"/>
      <c r="C18" s="376"/>
      <c r="D18" s="376"/>
      <c r="E18" s="376"/>
      <c r="F18" s="376"/>
      <c r="G18" s="376"/>
      <c r="H18" s="377"/>
      <c r="I18" s="206"/>
      <c r="J18" s="214">
        <f>SUM(J16:J17)</f>
        <v>702.11699999999996</v>
      </c>
      <c r="K18" s="214">
        <f t="shared" ref="K18:M18" si="4">SUM(K16:K17)</f>
        <v>824.96100000000001</v>
      </c>
      <c r="L18" s="214">
        <f t="shared" si="4"/>
        <v>1251.7380000000001</v>
      </c>
      <c r="M18" s="214">
        <f t="shared" si="4"/>
        <v>1081.239</v>
      </c>
      <c r="N18" s="216">
        <f>SUM(N16:N17)</f>
        <v>1209.3779999999999</v>
      </c>
    </row>
    <row r="19" spans="1:19" ht="13.5" customHeight="1">
      <c r="A19" s="381">
        <v>1</v>
      </c>
      <c r="B19" s="382"/>
      <c r="C19" s="382"/>
      <c r="D19" s="382"/>
      <c r="E19" s="382"/>
      <c r="F19" s="382"/>
      <c r="G19" s="382"/>
      <c r="H19" s="383"/>
      <c r="I19" s="206"/>
      <c r="J19" s="214">
        <f>ROUNDDOWN($F$2*J18,0)</f>
        <v>7400</v>
      </c>
      <c r="K19" s="214">
        <f t="shared" ref="K19:N19" si="5">ROUNDDOWN($F$2*K18,0)</f>
        <v>8695</v>
      </c>
      <c r="L19" s="214">
        <f t="shared" si="5"/>
        <v>13193</v>
      </c>
      <c r="M19" s="214">
        <f t="shared" si="5"/>
        <v>11396</v>
      </c>
      <c r="N19" s="216">
        <f t="shared" si="5"/>
        <v>12746</v>
      </c>
    </row>
    <row r="20" spans="1:19" ht="13.5" customHeight="1">
      <c r="A20" s="381">
        <v>0.9</v>
      </c>
      <c r="B20" s="382"/>
      <c r="C20" s="382"/>
      <c r="D20" s="382"/>
      <c r="E20" s="382"/>
      <c r="F20" s="382"/>
      <c r="G20" s="382"/>
      <c r="H20" s="383"/>
      <c r="I20" s="206"/>
      <c r="J20" s="214">
        <f>ROUNDDOWN(J19*$A$20,0)</f>
        <v>6660</v>
      </c>
      <c r="K20" s="214">
        <f t="shared" ref="K20:N20" si="6">ROUNDDOWN(K19*$A$20,0)</f>
        <v>7825</v>
      </c>
      <c r="L20" s="214">
        <f t="shared" si="6"/>
        <v>11873</v>
      </c>
      <c r="M20" s="214">
        <f t="shared" si="6"/>
        <v>10256</v>
      </c>
      <c r="N20" s="216">
        <f t="shared" si="6"/>
        <v>11471</v>
      </c>
    </row>
    <row r="21" spans="1:19" ht="13.5" customHeight="1">
      <c r="A21" s="381">
        <v>0.1</v>
      </c>
      <c r="B21" s="382"/>
      <c r="C21" s="382"/>
      <c r="D21" s="382"/>
      <c r="E21" s="382"/>
      <c r="F21" s="382"/>
      <c r="G21" s="382"/>
      <c r="H21" s="383"/>
      <c r="I21" s="206"/>
      <c r="J21" s="214">
        <f>SUM(J19-J20)</f>
        <v>740</v>
      </c>
      <c r="K21" s="214">
        <f t="shared" ref="K21:N21" si="7">SUM(K19-K20)</f>
        <v>870</v>
      </c>
      <c r="L21" s="214">
        <f t="shared" si="7"/>
        <v>1320</v>
      </c>
      <c r="M21" s="214">
        <f t="shared" si="7"/>
        <v>1140</v>
      </c>
      <c r="N21" s="216">
        <f t="shared" si="7"/>
        <v>1275</v>
      </c>
    </row>
    <row r="22" spans="1:19" ht="13.5" customHeight="1">
      <c r="A22" s="381">
        <v>0.8</v>
      </c>
      <c r="B22" s="382"/>
      <c r="C22" s="382"/>
      <c r="D22" s="382"/>
      <c r="E22" s="382"/>
      <c r="F22" s="382"/>
      <c r="G22" s="382"/>
      <c r="H22" s="383"/>
      <c r="I22" s="206"/>
      <c r="J22" s="214">
        <f>ROUNDDOWN(J19*$A$22,0)</f>
        <v>5920</v>
      </c>
      <c r="K22" s="214">
        <f t="shared" ref="K22:N22" si="8">ROUNDDOWN(K19*$A$22,0)</f>
        <v>6956</v>
      </c>
      <c r="L22" s="214">
        <f t="shared" si="8"/>
        <v>10554</v>
      </c>
      <c r="M22" s="214">
        <f t="shared" si="8"/>
        <v>9116</v>
      </c>
      <c r="N22" s="216">
        <f t="shared" si="8"/>
        <v>10196</v>
      </c>
    </row>
    <row r="23" spans="1:19" ht="13.5" customHeight="1" thickBot="1">
      <c r="A23" s="372">
        <v>0.2</v>
      </c>
      <c r="B23" s="373"/>
      <c r="C23" s="373"/>
      <c r="D23" s="373"/>
      <c r="E23" s="373"/>
      <c r="F23" s="373"/>
      <c r="G23" s="373"/>
      <c r="H23" s="374"/>
      <c r="I23" s="209"/>
      <c r="J23" s="217">
        <f>SUM(J19-J22)</f>
        <v>1480</v>
      </c>
      <c r="K23" s="217">
        <f t="shared" ref="K23:N23" si="9">SUM(K19-K22)</f>
        <v>1739</v>
      </c>
      <c r="L23" s="217">
        <f t="shared" si="9"/>
        <v>2639</v>
      </c>
      <c r="M23" s="217">
        <f t="shared" si="9"/>
        <v>2280</v>
      </c>
      <c r="N23" s="218">
        <f t="shared" si="9"/>
        <v>2550</v>
      </c>
    </row>
    <row r="24" spans="1:19" s="192" customFormat="1" ht="13.5" customHeight="1">
      <c r="C24" s="191"/>
      <c r="D24" s="191"/>
      <c r="E24" s="191"/>
      <c r="F24" s="191"/>
      <c r="G24" s="191"/>
      <c r="H24" s="194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</row>
    <row r="25" spans="1:19" s="192" customFormat="1" ht="13.5" customHeight="1" thickBot="1">
      <c r="C25" s="191"/>
      <c r="D25" s="191"/>
      <c r="E25" s="191"/>
      <c r="F25" s="191"/>
      <c r="G25" s="191"/>
      <c r="H25" s="194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</row>
    <row r="26" spans="1:19" s="192" customFormat="1" ht="13.5" customHeight="1">
      <c r="A26" s="587" t="s">
        <v>287</v>
      </c>
      <c r="B26" s="588"/>
      <c r="C26" s="588"/>
      <c r="D26" s="588"/>
      <c r="E26" s="588"/>
      <c r="F26" s="588"/>
      <c r="G26" s="588"/>
      <c r="H26" s="589"/>
      <c r="I26" s="262">
        <v>50</v>
      </c>
      <c r="J26" s="280">
        <v>50</v>
      </c>
      <c r="K26" s="263"/>
      <c r="L26" s="256"/>
      <c r="M26" s="256"/>
      <c r="N26" s="256"/>
      <c r="O26" s="191"/>
      <c r="P26" s="191"/>
      <c r="Q26" s="191"/>
      <c r="R26" s="191"/>
      <c r="S26" s="191"/>
    </row>
    <row r="27" spans="1:19" s="192" customFormat="1" ht="13.5" customHeight="1">
      <c r="A27" s="590" t="s">
        <v>288</v>
      </c>
      <c r="B27" s="591"/>
      <c r="C27" s="591"/>
      <c r="D27" s="591"/>
      <c r="E27" s="591"/>
      <c r="F27" s="591"/>
      <c r="G27" s="591"/>
      <c r="H27" s="592"/>
      <c r="I27" s="210">
        <v>5.8999999999999997E-2</v>
      </c>
      <c r="J27" s="216">
        <f>SUM(J26*I27)</f>
        <v>2.9499999999999997</v>
      </c>
      <c r="K27" s="263"/>
      <c r="L27" s="256"/>
      <c r="M27" s="256"/>
      <c r="N27" s="256"/>
      <c r="O27" s="191"/>
      <c r="P27" s="191"/>
      <c r="Q27" s="191"/>
      <c r="R27" s="191"/>
      <c r="S27" s="191"/>
    </row>
    <row r="28" spans="1:19" ht="13.5" customHeight="1">
      <c r="A28" s="375" t="s">
        <v>251</v>
      </c>
      <c r="B28" s="376"/>
      <c r="C28" s="376"/>
      <c r="D28" s="376"/>
      <c r="E28" s="376"/>
      <c r="F28" s="376"/>
      <c r="G28" s="376"/>
      <c r="H28" s="377"/>
      <c r="I28" s="206"/>
      <c r="J28" s="244">
        <f>SUM(J26:J27)</f>
        <v>52.95</v>
      </c>
      <c r="K28" s="263"/>
      <c r="L28" s="256"/>
      <c r="M28" s="256"/>
      <c r="N28" s="256"/>
    </row>
    <row r="29" spans="1:19" ht="13.5" customHeight="1">
      <c r="A29" s="381">
        <v>1</v>
      </c>
      <c r="B29" s="382"/>
      <c r="C29" s="382"/>
      <c r="D29" s="382"/>
      <c r="E29" s="382"/>
      <c r="F29" s="382"/>
      <c r="G29" s="382"/>
      <c r="H29" s="383"/>
      <c r="I29" s="206"/>
      <c r="J29" s="244">
        <f>ROUNDDOWN(F2*J28,0)</f>
        <v>558</v>
      </c>
      <c r="K29" s="263"/>
      <c r="L29" s="256"/>
      <c r="M29" s="256"/>
      <c r="N29" s="256"/>
    </row>
    <row r="30" spans="1:19" ht="13.5" customHeight="1">
      <c r="A30" s="381">
        <v>0.9</v>
      </c>
      <c r="B30" s="382"/>
      <c r="C30" s="382"/>
      <c r="D30" s="382"/>
      <c r="E30" s="382"/>
      <c r="F30" s="382"/>
      <c r="G30" s="382"/>
      <c r="H30" s="383"/>
      <c r="I30" s="206"/>
      <c r="J30" s="244">
        <f>ROUNDDOWN(J29*A30,0)</f>
        <v>502</v>
      </c>
      <c r="K30" s="263"/>
      <c r="L30" s="256"/>
      <c r="M30" s="256"/>
      <c r="N30" s="256"/>
    </row>
    <row r="31" spans="1:19" ht="13.5" customHeight="1">
      <c r="A31" s="381">
        <v>0.1</v>
      </c>
      <c r="B31" s="382"/>
      <c r="C31" s="382"/>
      <c r="D31" s="382"/>
      <c r="E31" s="382"/>
      <c r="F31" s="382"/>
      <c r="G31" s="382"/>
      <c r="H31" s="383"/>
      <c r="I31" s="206"/>
      <c r="J31" s="244">
        <f>SUM(J29-J30)</f>
        <v>56</v>
      </c>
      <c r="K31" s="263"/>
      <c r="L31" s="256"/>
      <c r="M31" s="256"/>
      <c r="N31" s="256"/>
    </row>
    <row r="32" spans="1:19" ht="13.5" customHeight="1">
      <c r="A32" s="381">
        <v>0.8</v>
      </c>
      <c r="B32" s="382"/>
      <c r="C32" s="382"/>
      <c r="D32" s="382"/>
      <c r="E32" s="382"/>
      <c r="F32" s="382"/>
      <c r="G32" s="382"/>
      <c r="H32" s="383"/>
      <c r="I32" s="206"/>
      <c r="J32" s="244">
        <f>ROUNDDOWN(J29*A32,0)</f>
        <v>446</v>
      </c>
      <c r="K32" s="263"/>
      <c r="L32" s="256"/>
      <c r="M32" s="256"/>
      <c r="N32" s="256"/>
    </row>
    <row r="33" spans="1:19" ht="13.5" customHeight="1" thickBot="1">
      <c r="A33" s="372">
        <v>0.2</v>
      </c>
      <c r="B33" s="373"/>
      <c r="C33" s="373"/>
      <c r="D33" s="373"/>
      <c r="E33" s="373"/>
      <c r="F33" s="373"/>
      <c r="G33" s="373"/>
      <c r="H33" s="374"/>
      <c r="I33" s="209"/>
      <c r="J33" s="245">
        <f>SUM(J29-J32)</f>
        <v>112</v>
      </c>
      <c r="K33" s="263"/>
      <c r="L33" s="256"/>
      <c r="M33" s="256"/>
      <c r="N33" s="256"/>
    </row>
    <row r="34" spans="1:19" s="192" customFormat="1" ht="13.5" customHeight="1">
      <c r="C34" s="191"/>
      <c r="D34" s="191"/>
      <c r="E34" s="191"/>
      <c r="F34" s="191"/>
      <c r="G34" s="191"/>
      <c r="H34" s="194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</row>
    <row r="35" spans="1:19" s="192" customFormat="1" ht="13.5" customHeight="1">
      <c r="C35" s="191"/>
      <c r="D35" s="191"/>
      <c r="E35" s="191"/>
      <c r="F35" s="191"/>
      <c r="G35" s="191"/>
      <c r="H35" s="194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</row>
    <row r="36" spans="1:19" s="192" customFormat="1" ht="13.5" customHeight="1">
      <c r="C36" s="191"/>
      <c r="D36" s="191"/>
      <c r="E36" s="191"/>
      <c r="F36" s="191"/>
      <c r="G36" s="191"/>
      <c r="H36" s="194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</row>
    <row r="37" spans="1:19" s="192" customFormat="1" ht="13.5" customHeight="1">
      <c r="C37" s="191"/>
      <c r="D37" s="191"/>
      <c r="E37" s="191"/>
      <c r="F37" s="191"/>
      <c r="G37" s="191"/>
      <c r="H37" s="194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</row>
    <row r="38" spans="1:19" s="192" customFormat="1" ht="13.5" customHeight="1">
      <c r="C38" s="191"/>
      <c r="D38" s="191"/>
      <c r="E38" s="191"/>
      <c r="F38" s="191"/>
      <c r="G38" s="191"/>
      <c r="H38" s="194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</row>
    <row r="39" spans="1:19" s="192" customFormat="1" ht="13.5" customHeight="1">
      <c r="C39" s="191"/>
      <c r="D39" s="191"/>
      <c r="E39" s="191"/>
      <c r="F39" s="191"/>
      <c r="G39" s="191"/>
      <c r="H39" s="194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</row>
    <row r="40" spans="1:19" ht="13.5" customHeight="1"/>
    <row r="41" spans="1:19" ht="13.5" customHeight="1"/>
    <row r="42" spans="1:19" ht="13.5" customHeight="1"/>
    <row r="43" spans="1:19" ht="13.5" customHeight="1"/>
    <row r="44" spans="1:19" ht="13.5" customHeight="1"/>
    <row r="45" spans="1:19" ht="13.5" customHeight="1"/>
    <row r="46" spans="1:19" ht="13.5" customHeight="1"/>
    <row r="47" spans="1:19" ht="13.5" customHeight="1"/>
    <row r="48" spans="1:19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2" customHeight="1"/>
    <row r="105" ht="12" customHeight="1"/>
  </sheetData>
  <sheetProtection algorithmName="SHA-512" hashValue="rExsuev7OC3X/pCbw+TEj6ZpIai7YcXrryjX9pVUowy92nx46LGIt4rOhesNebNLomCjqQRnt91E4u9I8RBuzA==" saltValue="4qTz6GnH0cNjNBNCmal+nA==" spinCount="100000" sheet="1" objects="1" scenarios="1" selectLockedCells="1"/>
  <mergeCells count="33">
    <mergeCell ref="D2:E2"/>
    <mergeCell ref="A3:I4"/>
    <mergeCell ref="A21:H21"/>
    <mergeCell ref="A22:H22"/>
    <mergeCell ref="A23:H23"/>
    <mergeCell ref="A5:A13"/>
    <mergeCell ref="D8:G8"/>
    <mergeCell ref="D9:G9"/>
    <mergeCell ref="D10:G10"/>
    <mergeCell ref="D11:G11"/>
    <mergeCell ref="D12:G12"/>
    <mergeCell ref="D13:G13"/>
    <mergeCell ref="B5:B13"/>
    <mergeCell ref="C5:C7"/>
    <mergeCell ref="D5:G5"/>
    <mergeCell ref="D6:G6"/>
    <mergeCell ref="D7:G7"/>
    <mergeCell ref="C8:C13"/>
    <mergeCell ref="A14:H14"/>
    <mergeCell ref="A17:H17"/>
    <mergeCell ref="A18:H18"/>
    <mergeCell ref="A15:H15"/>
    <mergeCell ref="A16:H16"/>
    <mergeCell ref="A19:H19"/>
    <mergeCell ref="A20:H20"/>
    <mergeCell ref="A33:H33"/>
    <mergeCell ref="A26:H26"/>
    <mergeCell ref="A27:H27"/>
    <mergeCell ref="A28:H28"/>
    <mergeCell ref="A29:H29"/>
    <mergeCell ref="A30:H30"/>
    <mergeCell ref="A31:H31"/>
    <mergeCell ref="A32:H32"/>
  </mergeCells>
  <phoneticPr fontId="14"/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3"/>
  <sheetViews>
    <sheetView zoomScale="80" zoomScaleNormal="80" workbookViewId="0">
      <selection activeCell="P18" sqref="P18"/>
    </sheetView>
  </sheetViews>
  <sheetFormatPr defaultRowHeight="13.5"/>
  <cols>
    <col min="1" max="2" width="3.125" style="50" customWidth="1"/>
    <col min="3" max="4" width="3.125" style="9" customWidth="1"/>
    <col min="5" max="5" width="5.875" style="9" customWidth="1"/>
    <col min="6" max="7" width="9" style="9" customWidth="1"/>
    <col min="8" max="8" width="6.25" style="9" customWidth="1"/>
    <col min="9" max="9" width="3.125" style="4" customWidth="1"/>
    <col min="10" max="11" width="6.25" style="39" customWidth="1"/>
    <col min="12" max="13" width="6.25" style="9" customWidth="1"/>
    <col min="14" max="14" width="6.25" style="51" customWidth="1"/>
    <col min="15" max="17" width="11.875" style="9" customWidth="1"/>
    <col min="18" max="23" width="10.625" style="9" customWidth="1"/>
    <col min="24" max="24" width="11.875" style="9" customWidth="1"/>
    <col min="25" max="25" width="9" style="52"/>
    <col min="26" max="50" width="9" style="8"/>
    <col min="51" max="16384" width="9" style="50"/>
  </cols>
  <sheetData>
    <row r="1" spans="1:50">
      <c r="A1" s="49" t="s">
        <v>210</v>
      </c>
    </row>
    <row r="2" spans="1:50" ht="14.25" thickBot="1"/>
    <row r="3" spans="1:50" s="9" customFormat="1" ht="13.5" customHeight="1">
      <c r="A3" s="50"/>
      <c r="B3" s="50"/>
      <c r="D3" s="398" t="s">
        <v>182</v>
      </c>
      <c r="E3" s="399"/>
      <c r="F3" s="125" t="e">
        <f>'通介7-8'!#REF!</f>
        <v>#REF!</v>
      </c>
      <c r="H3" s="512" t="e">
        <f>'通介7-8'!#REF!</f>
        <v>#REF!</v>
      </c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4"/>
      <c r="Y3" s="52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s="9" customFormat="1" ht="13.5" customHeight="1">
      <c r="A4" s="50"/>
      <c r="B4" s="50"/>
      <c r="D4" s="398" t="s">
        <v>183</v>
      </c>
      <c r="E4" s="399"/>
      <c r="F4" s="126">
        <f>'通介7-8'!F2</f>
        <v>10.54</v>
      </c>
      <c r="H4" s="407" t="s">
        <v>184</v>
      </c>
      <c r="I4" s="26"/>
      <c r="J4" s="521" t="s">
        <v>211</v>
      </c>
      <c r="K4" s="521" t="s">
        <v>212</v>
      </c>
      <c r="L4" s="188" t="s">
        <v>213</v>
      </c>
      <c r="M4" s="521" t="s">
        <v>185</v>
      </c>
      <c r="N4" s="410" t="s">
        <v>186</v>
      </c>
      <c r="O4" s="412" t="s">
        <v>187</v>
      </c>
      <c r="P4" s="412"/>
      <c r="Q4" s="412"/>
      <c r="R4" s="412"/>
      <c r="S4" s="412"/>
      <c r="T4" s="412"/>
      <c r="U4" s="412"/>
      <c r="V4" s="398"/>
      <c r="W4" s="398"/>
      <c r="X4" s="413"/>
      <c r="Y4" s="52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9" customFormat="1" ht="13.5" customHeight="1" thickBot="1">
      <c r="A5" s="50"/>
      <c r="B5" s="50"/>
      <c r="E5" s="11"/>
      <c r="F5" s="11"/>
      <c r="G5" s="11"/>
      <c r="H5" s="407"/>
      <c r="I5" s="182"/>
      <c r="J5" s="522"/>
      <c r="K5" s="522"/>
      <c r="L5" s="128" t="e">
        <f>'通介7-8'!#REF!</f>
        <v>#REF!</v>
      </c>
      <c r="M5" s="522"/>
      <c r="N5" s="411"/>
      <c r="O5" s="10" t="s">
        <v>229</v>
      </c>
      <c r="P5" s="10" t="s">
        <v>230</v>
      </c>
      <c r="Q5" s="10" t="s">
        <v>162</v>
      </c>
      <c r="R5" s="10" t="s">
        <v>163</v>
      </c>
      <c r="S5" s="10" t="s">
        <v>231</v>
      </c>
      <c r="T5" s="10" t="s">
        <v>232</v>
      </c>
      <c r="U5" s="10" t="s">
        <v>164</v>
      </c>
      <c r="V5" s="68" t="s">
        <v>233</v>
      </c>
      <c r="W5" s="10" t="s">
        <v>234</v>
      </c>
      <c r="X5" s="70" t="s">
        <v>188</v>
      </c>
      <c r="Y5" s="53" t="s">
        <v>179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s="9" customFormat="1" ht="13.5" customHeight="1">
      <c r="A6" s="445" t="s">
        <v>189</v>
      </c>
      <c r="B6" s="447" t="s">
        <v>214</v>
      </c>
      <c r="C6" s="517" t="s">
        <v>0</v>
      </c>
      <c r="D6" s="517"/>
      <c r="E6" s="518"/>
      <c r="F6" s="518"/>
      <c r="G6" s="518"/>
      <c r="H6" s="124">
        <f>'通介7-8'!I3</f>
        <v>0</v>
      </c>
      <c r="I6" s="23" t="e">
        <f>'通介7-8'!#REF!</f>
        <v>#REF!</v>
      </c>
      <c r="J6" s="78" t="e">
        <f>'通介7-8'!#REF!</f>
        <v>#REF!</v>
      </c>
      <c r="K6" s="78" t="e">
        <f>'通介7-8'!#REF!</f>
        <v>#REF!</v>
      </c>
      <c r="L6" s="78" t="e">
        <f>'通介7-8'!#REF!</f>
        <v>#REF!</v>
      </c>
      <c r="M6" s="78" t="e">
        <f>'通介7-8'!#REF!</f>
        <v>#REF!</v>
      </c>
      <c r="N6" s="56" t="e">
        <f>'通介7-8'!#REF!</f>
        <v>#REF!</v>
      </c>
      <c r="O6" s="55" t="e">
        <f>INT(V6*0.9)</f>
        <v>#REF!</v>
      </c>
      <c r="P6" s="55" t="e">
        <f>INT(W6*0.8)</f>
        <v>#REF!</v>
      </c>
      <c r="Q6" s="55" t="e">
        <f>SUM(O6:P6)</f>
        <v>#REF!</v>
      </c>
      <c r="R6" s="55">
        <f>IFERROR(INT(Y6/J6*M6),0)</f>
        <v>0</v>
      </c>
      <c r="S6" s="55" t="e">
        <f>SUM(Y6-R6)</f>
        <v>#REF!</v>
      </c>
      <c r="T6" s="61" t="e">
        <f>SUM(W6-P6)</f>
        <v>#REF!</v>
      </c>
      <c r="U6" s="61" t="e">
        <f>SUM(S6:T6)</f>
        <v>#REF!</v>
      </c>
      <c r="V6" s="61" t="e">
        <f>INT($F$4*H6*I6*J6*N6)</f>
        <v>#REF!</v>
      </c>
      <c r="W6" s="61" t="e">
        <f>INT($F$4*H6*I6*K6*N6)</f>
        <v>#REF!</v>
      </c>
      <c r="X6" s="57" t="e">
        <f>SUM(V6:W6)</f>
        <v>#REF!</v>
      </c>
      <c r="Y6" s="53" t="e">
        <f>SUM(V6-O6)</f>
        <v>#REF!</v>
      </c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s="9" customFormat="1" ht="13.5" customHeight="1">
      <c r="A7" s="515"/>
      <c r="B7" s="448"/>
      <c r="C7" s="519" t="s">
        <v>1</v>
      </c>
      <c r="D7" s="519"/>
      <c r="E7" s="520"/>
      <c r="F7" s="520"/>
      <c r="G7" s="520"/>
      <c r="H7" s="124">
        <f>'通介7-8'!I4</f>
        <v>0</v>
      </c>
      <c r="I7" s="19" t="e">
        <f>'通介7-8'!#REF!</f>
        <v>#REF!</v>
      </c>
      <c r="J7" s="116" t="e">
        <f>'通介7-8'!#REF!</f>
        <v>#REF!</v>
      </c>
      <c r="K7" s="116" t="e">
        <f>'通介7-8'!#REF!</f>
        <v>#REF!</v>
      </c>
      <c r="L7" s="116" t="e">
        <f>'通介7-8'!#REF!</f>
        <v>#REF!</v>
      </c>
      <c r="M7" s="116" t="e">
        <f>'通介7-8'!#REF!</f>
        <v>#REF!</v>
      </c>
      <c r="N7" s="56" t="e">
        <f>'通介7-8'!#REF!</f>
        <v>#REF!</v>
      </c>
      <c r="O7" s="55" t="e">
        <f t="shared" ref="O7:O10" si="0">INT(V7*0.9)</f>
        <v>#REF!</v>
      </c>
      <c r="P7" s="55" t="e">
        <f t="shared" ref="P7:P10" si="1">INT(W7*0.8)</f>
        <v>#REF!</v>
      </c>
      <c r="Q7" s="55" t="e">
        <f t="shared" ref="Q7:Q10" si="2">SUM(O7:P7)</f>
        <v>#REF!</v>
      </c>
      <c r="R7" s="55">
        <f t="shared" ref="R7:R10" si="3">IFERROR(INT(Y7/J7*M7),0)</f>
        <v>0</v>
      </c>
      <c r="S7" s="55" t="e">
        <f t="shared" ref="S7:S10" si="4">SUM(Y7-R7)</f>
        <v>#REF!</v>
      </c>
      <c r="T7" s="61" t="e">
        <f t="shared" ref="T7:T10" si="5">SUM(W7-P7)</f>
        <v>#REF!</v>
      </c>
      <c r="U7" s="61" t="e">
        <f t="shared" ref="U7:U10" si="6">SUM(S7:T7)</f>
        <v>#REF!</v>
      </c>
      <c r="V7" s="61" t="e">
        <f t="shared" ref="V7:V10" si="7">INT($F$4*H7*I7*J7*N7)</f>
        <v>#REF!</v>
      </c>
      <c r="W7" s="61" t="e">
        <f t="shared" ref="W7:W10" si="8">INT($F$4*H7*I7*K7*N7)</f>
        <v>#REF!</v>
      </c>
      <c r="X7" s="57" t="e">
        <f t="shared" ref="X7:X10" si="9">SUM(V7:W7)</f>
        <v>#REF!</v>
      </c>
      <c r="Y7" s="53" t="e">
        <f t="shared" ref="Y7:Y10" si="10">SUM(V7-O7)</f>
        <v>#REF!</v>
      </c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s="9" customFormat="1" ht="13.5" customHeight="1">
      <c r="A8" s="515"/>
      <c r="B8" s="448"/>
      <c r="C8" s="519" t="s">
        <v>2</v>
      </c>
      <c r="D8" s="519"/>
      <c r="E8" s="520"/>
      <c r="F8" s="520"/>
      <c r="G8" s="520"/>
      <c r="H8" s="124" t="e">
        <f>'通介7-8'!#REF!</f>
        <v>#REF!</v>
      </c>
      <c r="I8" s="19" t="e">
        <f>'通介7-8'!#REF!</f>
        <v>#REF!</v>
      </c>
      <c r="J8" s="116" t="e">
        <f>'通介7-8'!#REF!</f>
        <v>#REF!</v>
      </c>
      <c r="K8" s="116" t="e">
        <f>'通介7-8'!#REF!</f>
        <v>#REF!</v>
      </c>
      <c r="L8" s="116" t="e">
        <f>'通介7-8'!#REF!</f>
        <v>#REF!</v>
      </c>
      <c r="M8" s="116" t="e">
        <f>'通介7-8'!#REF!</f>
        <v>#REF!</v>
      </c>
      <c r="N8" s="56" t="e">
        <f>'通介7-8'!#REF!</f>
        <v>#REF!</v>
      </c>
      <c r="O8" s="55" t="e">
        <f t="shared" si="0"/>
        <v>#REF!</v>
      </c>
      <c r="P8" s="55" t="e">
        <f t="shared" si="1"/>
        <v>#REF!</v>
      </c>
      <c r="Q8" s="55" t="e">
        <f t="shared" si="2"/>
        <v>#REF!</v>
      </c>
      <c r="R8" s="55">
        <f t="shared" si="3"/>
        <v>0</v>
      </c>
      <c r="S8" s="55" t="e">
        <f t="shared" si="4"/>
        <v>#REF!</v>
      </c>
      <c r="T8" s="61" t="e">
        <f t="shared" si="5"/>
        <v>#REF!</v>
      </c>
      <c r="U8" s="61" t="e">
        <f t="shared" si="6"/>
        <v>#REF!</v>
      </c>
      <c r="V8" s="61" t="e">
        <f t="shared" si="7"/>
        <v>#REF!</v>
      </c>
      <c r="W8" s="61" t="e">
        <f t="shared" si="8"/>
        <v>#REF!</v>
      </c>
      <c r="X8" s="57" t="e">
        <f t="shared" si="9"/>
        <v>#REF!</v>
      </c>
      <c r="Y8" s="53" t="e">
        <f t="shared" si="10"/>
        <v>#REF!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3.5" customHeight="1">
      <c r="A9" s="515"/>
      <c r="B9" s="448"/>
      <c r="C9" s="519" t="s">
        <v>3</v>
      </c>
      <c r="D9" s="519"/>
      <c r="E9" s="520"/>
      <c r="F9" s="520"/>
      <c r="G9" s="520"/>
      <c r="H9" s="124" t="e">
        <f>'通介7-8'!#REF!</f>
        <v>#REF!</v>
      </c>
      <c r="I9" s="19" t="e">
        <f>'通介7-8'!#REF!</f>
        <v>#REF!</v>
      </c>
      <c r="J9" s="116" t="e">
        <f>'通介7-8'!#REF!</f>
        <v>#REF!</v>
      </c>
      <c r="K9" s="116" t="e">
        <f>'通介7-8'!#REF!</f>
        <v>#REF!</v>
      </c>
      <c r="L9" s="116" t="e">
        <f>'通介7-8'!#REF!</f>
        <v>#REF!</v>
      </c>
      <c r="M9" s="116" t="e">
        <f>'通介7-8'!#REF!</f>
        <v>#REF!</v>
      </c>
      <c r="N9" s="56" t="e">
        <f>'通介7-8'!#REF!</f>
        <v>#REF!</v>
      </c>
      <c r="O9" s="55" t="e">
        <f t="shared" si="0"/>
        <v>#REF!</v>
      </c>
      <c r="P9" s="55" t="e">
        <f t="shared" si="1"/>
        <v>#REF!</v>
      </c>
      <c r="Q9" s="55" t="e">
        <f t="shared" si="2"/>
        <v>#REF!</v>
      </c>
      <c r="R9" s="55">
        <f t="shared" si="3"/>
        <v>0</v>
      </c>
      <c r="S9" s="55" t="e">
        <f t="shared" si="4"/>
        <v>#REF!</v>
      </c>
      <c r="T9" s="61" t="e">
        <f t="shared" si="5"/>
        <v>#REF!</v>
      </c>
      <c r="U9" s="61" t="e">
        <f t="shared" si="6"/>
        <v>#REF!</v>
      </c>
      <c r="V9" s="61" t="e">
        <f t="shared" si="7"/>
        <v>#REF!</v>
      </c>
      <c r="W9" s="61" t="e">
        <f t="shared" si="8"/>
        <v>#REF!</v>
      </c>
      <c r="X9" s="57" t="e">
        <f t="shared" si="9"/>
        <v>#REF!</v>
      </c>
      <c r="Y9" s="53" t="e">
        <f t="shared" si="10"/>
        <v>#REF!</v>
      </c>
    </row>
    <row r="10" spans="1:50" ht="13.5" customHeight="1">
      <c r="A10" s="515"/>
      <c r="B10" s="448"/>
      <c r="C10" s="519" t="s">
        <v>4</v>
      </c>
      <c r="D10" s="519"/>
      <c r="E10" s="520"/>
      <c r="F10" s="520"/>
      <c r="G10" s="520"/>
      <c r="H10" s="124" t="e">
        <f>'通介7-8'!#REF!</f>
        <v>#REF!</v>
      </c>
      <c r="I10" s="19" t="e">
        <f>'通介7-8'!#REF!</f>
        <v>#REF!</v>
      </c>
      <c r="J10" s="116" t="e">
        <f>'通介7-8'!#REF!</f>
        <v>#REF!</v>
      </c>
      <c r="K10" s="116" t="e">
        <f>'通介7-8'!#REF!</f>
        <v>#REF!</v>
      </c>
      <c r="L10" s="116" t="e">
        <f>'通介7-8'!#REF!</f>
        <v>#REF!</v>
      </c>
      <c r="M10" s="116" t="e">
        <f>'通介7-8'!#REF!</f>
        <v>#REF!</v>
      </c>
      <c r="N10" s="56" t="e">
        <f>'通介7-8'!#REF!</f>
        <v>#REF!</v>
      </c>
      <c r="O10" s="55" t="e">
        <f t="shared" si="0"/>
        <v>#REF!</v>
      </c>
      <c r="P10" s="55" t="e">
        <f t="shared" si="1"/>
        <v>#REF!</v>
      </c>
      <c r="Q10" s="55" t="e">
        <f t="shared" si="2"/>
        <v>#REF!</v>
      </c>
      <c r="R10" s="55">
        <f t="shared" si="3"/>
        <v>0</v>
      </c>
      <c r="S10" s="55" t="e">
        <f t="shared" si="4"/>
        <v>#REF!</v>
      </c>
      <c r="T10" s="61" t="e">
        <f t="shared" si="5"/>
        <v>#REF!</v>
      </c>
      <c r="U10" s="61" t="e">
        <f t="shared" si="6"/>
        <v>#REF!</v>
      </c>
      <c r="V10" s="61" t="e">
        <f t="shared" si="7"/>
        <v>#REF!</v>
      </c>
      <c r="W10" s="61" t="e">
        <f t="shared" si="8"/>
        <v>#REF!</v>
      </c>
      <c r="X10" s="57" t="e">
        <f t="shared" si="9"/>
        <v>#REF!</v>
      </c>
      <c r="Y10" s="53" t="e">
        <f t="shared" si="10"/>
        <v>#REF!</v>
      </c>
    </row>
    <row r="11" spans="1:50" ht="13.5" customHeight="1">
      <c r="A11" s="515"/>
      <c r="B11" s="452"/>
      <c r="C11" s="523" t="s">
        <v>215</v>
      </c>
      <c r="D11" s="524"/>
      <c r="E11" s="524"/>
      <c r="F11" s="524"/>
      <c r="G11" s="525"/>
      <c r="H11" s="526"/>
      <c r="I11" s="527"/>
      <c r="J11" s="116" t="e">
        <f>'通介7-8'!#REF!</f>
        <v>#REF!</v>
      </c>
      <c r="K11" s="116" t="e">
        <f>'通介7-8'!#REF!</f>
        <v>#REF!</v>
      </c>
      <c r="L11" s="116" t="e">
        <f>'通介7-8'!#REF!</f>
        <v>#REF!</v>
      </c>
      <c r="M11" s="116" t="e">
        <f>'通介7-8'!#REF!</f>
        <v>#REF!</v>
      </c>
      <c r="N11" s="18"/>
      <c r="O11" s="129" t="e">
        <f>SUM(O6:O10)</f>
        <v>#REF!</v>
      </c>
      <c r="P11" s="129" t="e">
        <f t="shared" ref="P11:X11" si="11">SUM(P6:P10)</f>
        <v>#REF!</v>
      </c>
      <c r="Q11" s="129" t="e">
        <f t="shared" si="11"/>
        <v>#REF!</v>
      </c>
      <c r="R11" s="129">
        <f t="shared" si="11"/>
        <v>0</v>
      </c>
      <c r="S11" s="129" t="e">
        <f t="shared" si="11"/>
        <v>#REF!</v>
      </c>
      <c r="T11" s="129" t="e">
        <f t="shared" si="11"/>
        <v>#REF!</v>
      </c>
      <c r="U11" s="129" t="e">
        <f t="shared" si="11"/>
        <v>#REF!</v>
      </c>
      <c r="V11" s="129" t="e">
        <f t="shared" si="11"/>
        <v>#REF!</v>
      </c>
      <c r="W11" s="129" t="e">
        <f t="shared" si="11"/>
        <v>#REF!</v>
      </c>
      <c r="X11" s="130" t="e">
        <f t="shared" si="11"/>
        <v>#REF!</v>
      </c>
    </row>
    <row r="12" spans="1:50" s="9" customFormat="1" ht="13.5" customHeight="1">
      <c r="A12" s="515"/>
      <c r="B12" s="528" t="s">
        <v>235</v>
      </c>
      <c r="C12" s="519" t="s">
        <v>34</v>
      </c>
      <c r="D12" s="519"/>
      <c r="E12" s="520"/>
      <c r="F12" s="520"/>
      <c r="G12" s="520"/>
      <c r="H12" s="66">
        <v>378</v>
      </c>
      <c r="I12" s="25" t="e">
        <f>'通介7-8'!#REF!</f>
        <v>#REF!</v>
      </c>
      <c r="J12" s="116" t="e">
        <f>'通介7-8'!#REF!</f>
        <v>#REF!</v>
      </c>
      <c r="K12" s="116" t="e">
        <f>'通介7-8'!#REF!</f>
        <v>#REF!</v>
      </c>
      <c r="L12" s="116" t="e">
        <f>'通介7-8'!#REF!</f>
        <v>#REF!</v>
      </c>
      <c r="M12" s="116" t="e">
        <f>'通介7-8'!#REF!</f>
        <v>#REF!</v>
      </c>
      <c r="N12" s="18" t="e">
        <f>'通介7-8'!#REF!</f>
        <v>#REF!</v>
      </c>
      <c r="O12" s="55" t="e">
        <f t="shared" ref="O12:O13" si="12">INT(V12*0.9)</f>
        <v>#REF!</v>
      </c>
      <c r="P12" s="55" t="e">
        <f t="shared" ref="P12:P13" si="13">INT(W12*0.8)</f>
        <v>#REF!</v>
      </c>
      <c r="Q12" s="55" t="e">
        <f t="shared" ref="Q12:Q13" si="14">SUM(O12:P12)</f>
        <v>#REF!</v>
      </c>
      <c r="R12" s="55">
        <f t="shared" ref="R12:R13" si="15">IFERROR(INT(Y12/J12*M12),0)</f>
        <v>0</v>
      </c>
      <c r="S12" s="55" t="e">
        <f t="shared" ref="S12:S13" si="16">SUM(Y12-R12)</f>
        <v>#REF!</v>
      </c>
      <c r="T12" s="61" t="e">
        <f t="shared" ref="T12:T13" si="17">SUM(W12-P12)</f>
        <v>#REF!</v>
      </c>
      <c r="U12" s="61" t="e">
        <f t="shared" ref="U12:U13" si="18">SUM(S12:T12)</f>
        <v>#REF!</v>
      </c>
      <c r="V12" s="61" t="e">
        <f>INT($F$4*H12*I12*J12*N12)</f>
        <v>#REF!</v>
      </c>
      <c r="W12" s="61" t="e">
        <f>INT($F$4*H12*I12*K12*N12)</f>
        <v>#REF!</v>
      </c>
      <c r="X12" s="57" t="e">
        <f t="shared" ref="X12" si="19">SUM(V12:W12)</f>
        <v>#REF!</v>
      </c>
      <c r="Y12" s="53" t="e">
        <f t="shared" ref="Y12:Y13" si="20">SUM(V12-O12)</f>
        <v>#REF!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9" customFormat="1" ht="13.5" customHeight="1">
      <c r="A13" s="515"/>
      <c r="B13" s="529"/>
      <c r="C13" s="519" t="s">
        <v>35</v>
      </c>
      <c r="D13" s="519"/>
      <c r="E13" s="520"/>
      <c r="F13" s="520"/>
      <c r="G13" s="520"/>
      <c r="H13" s="183">
        <v>389</v>
      </c>
      <c r="I13" s="19" t="e">
        <f>'通介7-8'!#REF!</f>
        <v>#REF!</v>
      </c>
      <c r="J13" s="116" t="e">
        <f>'通介7-8'!#REF!</f>
        <v>#REF!</v>
      </c>
      <c r="K13" s="116" t="e">
        <f>'通介7-8'!#REF!</f>
        <v>#REF!</v>
      </c>
      <c r="L13" s="116" t="e">
        <f>'通介7-8'!#REF!</f>
        <v>#REF!</v>
      </c>
      <c r="M13" s="116" t="e">
        <f>'通介7-8'!#REF!</f>
        <v>#REF!</v>
      </c>
      <c r="N13" s="18" t="e">
        <f>'通介7-8'!#REF!</f>
        <v>#REF!</v>
      </c>
      <c r="O13" s="55" t="e">
        <f t="shared" si="12"/>
        <v>#REF!</v>
      </c>
      <c r="P13" s="55" t="e">
        <f t="shared" si="13"/>
        <v>#REF!</v>
      </c>
      <c r="Q13" s="55" t="e">
        <f t="shared" si="14"/>
        <v>#REF!</v>
      </c>
      <c r="R13" s="55">
        <f t="shared" si="15"/>
        <v>0</v>
      </c>
      <c r="S13" s="55" t="e">
        <f t="shared" si="16"/>
        <v>#REF!</v>
      </c>
      <c r="T13" s="61" t="e">
        <f t="shared" si="17"/>
        <v>#REF!</v>
      </c>
      <c r="U13" s="61" t="e">
        <f t="shared" si="18"/>
        <v>#REF!</v>
      </c>
      <c r="V13" s="61" t="e">
        <f>INT($F$4*H13*I13*J13*N13)</f>
        <v>#REF!</v>
      </c>
      <c r="W13" s="61" t="e">
        <f>INT($F$4*H13*I13*K13*N13)</f>
        <v>#REF!</v>
      </c>
      <c r="X13" s="57" t="e">
        <f t="shared" ref="X13" si="21">SUM(V13:W13)</f>
        <v>#REF!</v>
      </c>
      <c r="Y13" s="53" t="e">
        <f t="shared" si="20"/>
        <v>#REF!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9" customFormat="1" ht="13.5" customHeight="1">
      <c r="A14" s="515"/>
      <c r="B14" s="529"/>
      <c r="C14" s="530" t="s">
        <v>236</v>
      </c>
      <c r="D14" s="531"/>
      <c r="E14" s="531"/>
      <c r="F14" s="531"/>
      <c r="G14" s="532"/>
      <c r="H14" s="533"/>
      <c r="I14" s="534"/>
      <c r="J14" s="143" t="e">
        <f>'通介7-8'!#REF!</f>
        <v>#REF!</v>
      </c>
      <c r="K14" s="143" t="e">
        <f>'通介7-8'!#REF!</f>
        <v>#REF!</v>
      </c>
      <c r="L14" s="143" t="e">
        <f>'通介7-8'!#REF!</f>
        <v>#REF!</v>
      </c>
      <c r="M14" s="143" t="e">
        <f>'通介7-8'!#REF!</f>
        <v>#REF!</v>
      </c>
      <c r="N14" s="18"/>
      <c r="O14" s="131" t="e">
        <f>SUM(O12:O13)</f>
        <v>#REF!</v>
      </c>
      <c r="P14" s="131" t="e">
        <f t="shared" ref="P14:X14" si="22">SUM(P12:P13)</f>
        <v>#REF!</v>
      </c>
      <c r="Q14" s="131" t="e">
        <f t="shared" si="22"/>
        <v>#REF!</v>
      </c>
      <c r="R14" s="131">
        <f t="shared" si="22"/>
        <v>0</v>
      </c>
      <c r="S14" s="131" t="e">
        <f t="shared" si="22"/>
        <v>#REF!</v>
      </c>
      <c r="T14" s="131" t="e">
        <f t="shared" si="22"/>
        <v>#REF!</v>
      </c>
      <c r="U14" s="131" t="e">
        <f t="shared" si="22"/>
        <v>#REF!</v>
      </c>
      <c r="V14" s="131" t="e">
        <f t="shared" si="22"/>
        <v>#REF!</v>
      </c>
      <c r="W14" s="131" t="e">
        <f t="shared" si="22"/>
        <v>#REF!</v>
      </c>
      <c r="X14" s="132" t="e">
        <f t="shared" si="22"/>
        <v>#REF!</v>
      </c>
      <c r="Y14" s="52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122" customFormat="1" ht="13.5" customHeight="1">
      <c r="A15" s="516"/>
      <c r="B15" s="553" t="s">
        <v>216</v>
      </c>
      <c r="C15" s="554"/>
      <c r="D15" s="554"/>
      <c r="E15" s="554"/>
      <c r="F15" s="554"/>
      <c r="G15" s="555"/>
      <c r="H15" s="556"/>
      <c r="I15" s="557"/>
      <c r="J15" s="557"/>
      <c r="K15" s="557"/>
      <c r="L15" s="557"/>
      <c r="M15" s="557"/>
      <c r="N15" s="558"/>
      <c r="O15" s="112" t="e">
        <f>SUM(O14,O11)</f>
        <v>#REF!</v>
      </c>
      <c r="P15" s="112" t="e">
        <f t="shared" ref="P15:X15" si="23">SUM(P14,P11)</f>
        <v>#REF!</v>
      </c>
      <c r="Q15" s="112" t="e">
        <f t="shared" si="23"/>
        <v>#REF!</v>
      </c>
      <c r="R15" s="112">
        <f t="shared" si="23"/>
        <v>0</v>
      </c>
      <c r="S15" s="112" t="e">
        <f t="shared" si="23"/>
        <v>#REF!</v>
      </c>
      <c r="T15" s="112" t="e">
        <f t="shared" si="23"/>
        <v>#REF!</v>
      </c>
      <c r="U15" s="112" t="e">
        <f t="shared" si="23"/>
        <v>#REF!</v>
      </c>
      <c r="V15" s="112" t="e">
        <f t="shared" si="23"/>
        <v>#REF!</v>
      </c>
      <c r="W15" s="112" t="e">
        <f t="shared" si="23"/>
        <v>#REF!</v>
      </c>
      <c r="X15" s="114" t="e">
        <f t="shared" si="23"/>
        <v>#REF!</v>
      </c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</row>
    <row r="16" spans="1:50" s="52" customFormat="1" ht="13.5" customHeight="1">
      <c r="A16" s="535" t="s">
        <v>190</v>
      </c>
      <c r="B16" s="537" t="s">
        <v>214</v>
      </c>
      <c r="C16" s="539" t="s">
        <v>217</v>
      </c>
      <c r="D16" s="541" t="s">
        <v>218</v>
      </c>
      <c r="E16" s="541"/>
      <c r="F16" s="541"/>
      <c r="G16" s="541"/>
      <c r="H16" s="28">
        <v>50</v>
      </c>
      <c r="I16" s="135" t="e">
        <f>'通介7-8'!#REF!</f>
        <v>#REF!</v>
      </c>
      <c r="J16" s="144" t="e">
        <f>'通介7-8'!#REF!</f>
        <v>#REF!</v>
      </c>
      <c r="K16" s="144" t="e">
        <f>'通介7-8'!#REF!</f>
        <v>#REF!</v>
      </c>
      <c r="L16" s="144" t="e">
        <f>'通介7-8'!#REF!</f>
        <v>#REF!</v>
      </c>
      <c r="M16" s="144" t="e">
        <f>'通介7-8'!#REF!</f>
        <v>#REF!</v>
      </c>
      <c r="N16" s="29" t="e">
        <f>'通介7-8'!#REF!</f>
        <v>#REF!</v>
      </c>
      <c r="O16" s="55" t="e">
        <f>INT(V16*0.9)</f>
        <v>#REF!</v>
      </c>
      <c r="P16" s="55" t="e">
        <f>INT(W16*0.8)</f>
        <v>#REF!</v>
      </c>
      <c r="Q16" s="55" t="e">
        <f>SUM(O16:P16)</f>
        <v>#REF!</v>
      </c>
      <c r="R16" s="55">
        <f>IFERROR(INT(Y16/J16*M16),0)</f>
        <v>0</v>
      </c>
      <c r="S16" s="55" t="e">
        <f>SUM(Y16-R16)</f>
        <v>#REF!</v>
      </c>
      <c r="T16" s="61" t="e">
        <f>SUM(W16-P16)</f>
        <v>#REF!</v>
      </c>
      <c r="U16" s="61" t="e">
        <f>SUM(S16:T16)</f>
        <v>#REF!</v>
      </c>
      <c r="V16" s="61" t="e">
        <f>INT($F$4*H16*I16*J16*N16)</f>
        <v>#REF!</v>
      </c>
      <c r="W16" s="61" t="e">
        <f>INT($F$4*H16*I16*K16*N16)</f>
        <v>#REF!</v>
      </c>
      <c r="X16" s="57" t="e">
        <f>SUM(V16:W16)</f>
        <v>#REF!</v>
      </c>
      <c r="Y16" s="53" t="e">
        <f>SUM(V16-O16)</f>
        <v>#REF!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52" customFormat="1" ht="13.5" customHeight="1">
      <c r="A17" s="536"/>
      <c r="B17" s="538"/>
      <c r="C17" s="540"/>
      <c r="D17" s="406" t="s">
        <v>219</v>
      </c>
      <c r="E17" s="406"/>
      <c r="F17" s="406"/>
      <c r="G17" s="406"/>
      <c r="H17" s="30">
        <v>46</v>
      </c>
      <c r="I17" s="31" t="e">
        <f>'通介7-8'!#REF!</f>
        <v>#REF!</v>
      </c>
      <c r="J17" s="145" t="e">
        <f>'通介7-8'!#REF!</f>
        <v>#REF!</v>
      </c>
      <c r="K17" s="145" t="e">
        <f>'通介7-8'!#REF!</f>
        <v>#REF!</v>
      </c>
      <c r="L17" s="145" t="e">
        <f>'通介7-8'!#REF!</f>
        <v>#REF!</v>
      </c>
      <c r="M17" s="145" t="e">
        <f>'通介7-8'!#REF!</f>
        <v>#REF!</v>
      </c>
      <c r="N17" s="32" t="e">
        <f>'通介7-8'!#REF!</f>
        <v>#REF!</v>
      </c>
      <c r="O17" s="55" t="e">
        <f t="shared" ref="O17:O24" si="24">INT(V17*0.9)</f>
        <v>#REF!</v>
      </c>
      <c r="P17" s="55" t="e">
        <f t="shared" ref="P17:P24" si="25">INT(W17*0.8)</f>
        <v>#REF!</v>
      </c>
      <c r="Q17" s="55" t="e">
        <f t="shared" ref="Q17:Q24" si="26">SUM(O17:P17)</f>
        <v>#REF!</v>
      </c>
      <c r="R17" s="55">
        <f t="shared" ref="R17:R24" si="27">IFERROR(INT(Y17/J17*M17),0)</f>
        <v>0</v>
      </c>
      <c r="S17" s="55" t="e">
        <f t="shared" ref="S17:S24" si="28">SUM(Y17-R17)</f>
        <v>#REF!</v>
      </c>
      <c r="T17" s="61" t="e">
        <f t="shared" ref="T17:T24" si="29">SUM(W17-P17)</f>
        <v>#REF!</v>
      </c>
      <c r="U17" s="61" t="e">
        <f t="shared" ref="U17:U24" si="30">SUM(S17:T17)</f>
        <v>#REF!</v>
      </c>
      <c r="V17" s="61" t="e">
        <f t="shared" ref="V17:V24" si="31">INT($F$4*H17*I17*J17*N17)</f>
        <v>#REF!</v>
      </c>
      <c r="W17" s="61" t="e">
        <f t="shared" ref="W17:W24" si="32">INT($F$4*H17*I17*K17*N17)</f>
        <v>#REF!</v>
      </c>
      <c r="X17" s="57" t="e">
        <f t="shared" ref="X17:X24" si="33">SUM(V17:W17)</f>
        <v>#REF!</v>
      </c>
      <c r="Y17" s="53" t="e">
        <f t="shared" ref="Y17:Y24" si="34">SUM(V17-O17)</f>
        <v>#REF!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s="52" customFormat="1" ht="13.5" customHeight="1">
      <c r="A18" s="536"/>
      <c r="B18" s="538"/>
      <c r="C18" s="540"/>
      <c r="D18" s="406" t="s">
        <v>220</v>
      </c>
      <c r="E18" s="406"/>
      <c r="F18" s="406"/>
      <c r="G18" s="406"/>
      <c r="H18" s="30">
        <v>56</v>
      </c>
      <c r="I18" s="31" t="e">
        <f>'通介7-8'!#REF!</f>
        <v>#REF!</v>
      </c>
      <c r="J18" s="145" t="e">
        <f>'通介7-8'!#REF!</f>
        <v>#REF!</v>
      </c>
      <c r="K18" s="145" t="e">
        <f>'通介7-8'!#REF!</f>
        <v>#REF!</v>
      </c>
      <c r="L18" s="145" t="e">
        <f>'通介7-8'!#REF!</f>
        <v>#REF!</v>
      </c>
      <c r="M18" s="145" t="e">
        <f>'通介7-8'!#REF!</f>
        <v>#REF!</v>
      </c>
      <c r="N18" s="32" t="e">
        <f>'通介7-8'!#REF!</f>
        <v>#REF!</v>
      </c>
      <c r="O18" s="55" t="e">
        <f t="shared" si="24"/>
        <v>#REF!</v>
      </c>
      <c r="P18" s="55" t="e">
        <f t="shared" si="25"/>
        <v>#REF!</v>
      </c>
      <c r="Q18" s="55" t="e">
        <f t="shared" si="26"/>
        <v>#REF!</v>
      </c>
      <c r="R18" s="55">
        <f t="shared" si="27"/>
        <v>0</v>
      </c>
      <c r="S18" s="55" t="e">
        <f t="shared" si="28"/>
        <v>#REF!</v>
      </c>
      <c r="T18" s="61" t="e">
        <f t="shared" si="29"/>
        <v>#REF!</v>
      </c>
      <c r="U18" s="61" t="e">
        <f t="shared" si="30"/>
        <v>#REF!</v>
      </c>
      <c r="V18" s="61" t="e">
        <f t="shared" si="31"/>
        <v>#REF!</v>
      </c>
      <c r="W18" s="61" t="e">
        <f t="shared" si="32"/>
        <v>#REF!</v>
      </c>
      <c r="X18" s="57" t="e">
        <f t="shared" si="33"/>
        <v>#REF!</v>
      </c>
      <c r="Y18" s="53" t="e">
        <f t="shared" si="34"/>
        <v>#REF!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52" customFormat="1" ht="13.5" customHeight="1">
      <c r="A19" s="536"/>
      <c r="B19" s="538"/>
      <c r="C19" s="542" t="s">
        <v>221</v>
      </c>
      <c r="D19" s="545" t="s">
        <v>222</v>
      </c>
      <c r="E19" s="546"/>
      <c r="F19" s="546"/>
      <c r="G19" s="405"/>
      <c r="H19" s="30">
        <v>45</v>
      </c>
      <c r="I19" s="31" t="e">
        <f>'通介7-8'!#REF!</f>
        <v>#REF!</v>
      </c>
      <c r="J19" s="145" t="e">
        <f>'通介7-8'!#REF!</f>
        <v>#REF!</v>
      </c>
      <c r="K19" s="145" t="e">
        <f>'通介7-8'!#REF!</f>
        <v>#REF!</v>
      </c>
      <c r="L19" s="145" t="e">
        <f>'通介7-8'!#REF!</f>
        <v>#REF!</v>
      </c>
      <c r="M19" s="145" t="e">
        <f>'通介7-8'!#REF!</f>
        <v>#REF!</v>
      </c>
      <c r="N19" s="32" t="e">
        <f>'通介7-8'!#REF!</f>
        <v>#REF!</v>
      </c>
      <c r="O19" s="55" t="e">
        <f t="shared" si="24"/>
        <v>#REF!</v>
      </c>
      <c r="P19" s="55" t="e">
        <f t="shared" si="25"/>
        <v>#REF!</v>
      </c>
      <c r="Q19" s="55" t="e">
        <f t="shared" si="26"/>
        <v>#REF!</v>
      </c>
      <c r="R19" s="55">
        <f t="shared" si="27"/>
        <v>0</v>
      </c>
      <c r="S19" s="55" t="e">
        <f t="shared" si="28"/>
        <v>#REF!</v>
      </c>
      <c r="T19" s="61" t="e">
        <f t="shared" si="29"/>
        <v>#REF!</v>
      </c>
      <c r="U19" s="61" t="e">
        <f t="shared" si="30"/>
        <v>#REF!</v>
      </c>
      <c r="V19" s="61" t="e">
        <f t="shared" si="31"/>
        <v>#REF!</v>
      </c>
      <c r="W19" s="61" t="e">
        <f t="shared" si="32"/>
        <v>#REF!</v>
      </c>
      <c r="X19" s="57" t="e">
        <f t="shared" si="33"/>
        <v>#REF!</v>
      </c>
      <c r="Y19" s="53" t="e">
        <f t="shared" si="34"/>
        <v>#REF!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52" customFormat="1" ht="13.5" customHeight="1">
      <c r="A20" s="536"/>
      <c r="B20" s="538"/>
      <c r="C20" s="543"/>
      <c r="D20" s="545" t="s">
        <v>223</v>
      </c>
      <c r="E20" s="546"/>
      <c r="F20" s="546"/>
      <c r="G20" s="405"/>
      <c r="H20" s="30">
        <v>60</v>
      </c>
      <c r="I20" s="31" t="e">
        <f>'通介7-8'!#REF!</f>
        <v>#REF!</v>
      </c>
      <c r="J20" s="145" t="e">
        <f>'通介7-8'!#REF!</f>
        <v>#REF!</v>
      </c>
      <c r="K20" s="145" t="e">
        <f>'通介7-8'!#REF!</f>
        <v>#REF!</v>
      </c>
      <c r="L20" s="145" t="e">
        <f>'通介7-8'!#REF!</f>
        <v>#REF!</v>
      </c>
      <c r="M20" s="145" t="e">
        <f>'通介7-8'!#REF!</f>
        <v>#REF!</v>
      </c>
      <c r="N20" s="32" t="e">
        <f>'通介7-8'!#REF!</f>
        <v>#REF!</v>
      </c>
      <c r="O20" s="55" t="e">
        <f t="shared" si="24"/>
        <v>#REF!</v>
      </c>
      <c r="P20" s="55" t="e">
        <f t="shared" si="25"/>
        <v>#REF!</v>
      </c>
      <c r="Q20" s="55" t="e">
        <f t="shared" si="26"/>
        <v>#REF!</v>
      </c>
      <c r="R20" s="55">
        <f t="shared" si="27"/>
        <v>0</v>
      </c>
      <c r="S20" s="55" t="e">
        <f t="shared" si="28"/>
        <v>#REF!</v>
      </c>
      <c r="T20" s="61" t="e">
        <f t="shared" si="29"/>
        <v>#REF!</v>
      </c>
      <c r="U20" s="61" t="e">
        <f t="shared" si="30"/>
        <v>#REF!</v>
      </c>
      <c r="V20" s="61" t="e">
        <f t="shared" si="31"/>
        <v>#REF!</v>
      </c>
      <c r="W20" s="61" t="e">
        <f t="shared" si="32"/>
        <v>#REF!</v>
      </c>
      <c r="X20" s="57" t="e">
        <f t="shared" si="33"/>
        <v>#REF!</v>
      </c>
      <c r="Y20" s="53" t="e">
        <f t="shared" si="34"/>
        <v>#REF!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52" customFormat="1" ht="13.5" customHeight="1">
      <c r="A21" s="536"/>
      <c r="B21" s="538"/>
      <c r="C21" s="543"/>
      <c r="D21" s="420" t="s">
        <v>144</v>
      </c>
      <c r="E21" s="420"/>
      <c r="F21" s="420"/>
      <c r="G21" s="421"/>
      <c r="H21" s="30">
        <v>18</v>
      </c>
      <c r="I21" s="31" t="e">
        <f>'通介7-8'!#REF!</f>
        <v>#REF!</v>
      </c>
      <c r="J21" s="145" t="e">
        <f>'通介7-8'!#REF!</f>
        <v>#REF!</v>
      </c>
      <c r="K21" s="145" t="e">
        <f>'通介7-8'!#REF!</f>
        <v>#REF!</v>
      </c>
      <c r="L21" s="145" t="e">
        <f>'通介7-8'!#REF!</f>
        <v>#REF!</v>
      </c>
      <c r="M21" s="145" t="e">
        <f>'通介7-8'!#REF!</f>
        <v>#REF!</v>
      </c>
      <c r="N21" s="32" t="e">
        <f>'通介7-8'!#REF!</f>
        <v>#REF!</v>
      </c>
      <c r="O21" s="55" t="e">
        <f t="shared" si="24"/>
        <v>#REF!</v>
      </c>
      <c r="P21" s="55" t="e">
        <f t="shared" si="25"/>
        <v>#REF!</v>
      </c>
      <c r="Q21" s="55" t="e">
        <f t="shared" si="26"/>
        <v>#REF!</v>
      </c>
      <c r="R21" s="55">
        <f t="shared" si="27"/>
        <v>0</v>
      </c>
      <c r="S21" s="55" t="e">
        <f t="shared" si="28"/>
        <v>#REF!</v>
      </c>
      <c r="T21" s="61" t="e">
        <f t="shared" si="29"/>
        <v>#REF!</v>
      </c>
      <c r="U21" s="61" t="e">
        <f t="shared" si="30"/>
        <v>#REF!</v>
      </c>
      <c r="V21" s="61" t="e">
        <f t="shared" si="31"/>
        <v>#REF!</v>
      </c>
      <c r="W21" s="61" t="e">
        <f t="shared" si="32"/>
        <v>#REF!</v>
      </c>
      <c r="X21" s="57" t="e">
        <f t="shared" si="33"/>
        <v>#REF!</v>
      </c>
      <c r="Y21" s="53" t="e">
        <f t="shared" si="34"/>
        <v>#REF!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s="52" customFormat="1" ht="13.5" customHeight="1">
      <c r="A22" s="536"/>
      <c r="B22" s="538"/>
      <c r="C22" s="543"/>
      <c r="D22" s="420" t="s">
        <v>145</v>
      </c>
      <c r="E22" s="420"/>
      <c r="F22" s="420"/>
      <c r="G22" s="421"/>
      <c r="H22" s="30">
        <v>12</v>
      </c>
      <c r="I22" s="31" t="e">
        <f>'通介7-8'!#REF!</f>
        <v>#REF!</v>
      </c>
      <c r="J22" s="145" t="e">
        <f>'通介7-8'!#REF!</f>
        <v>#REF!</v>
      </c>
      <c r="K22" s="145" t="e">
        <f>'通介7-8'!#REF!</f>
        <v>#REF!</v>
      </c>
      <c r="L22" s="145" t="e">
        <f>'通介7-8'!#REF!</f>
        <v>#REF!</v>
      </c>
      <c r="M22" s="145" t="e">
        <f>'通介7-8'!#REF!</f>
        <v>#REF!</v>
      </c>
      <c r="N22" s="32" t="e">
        <f>'通介7-8'!#REF!</f>
        <v>#REF!</v>
      </c>
      <c r="O22" s="55" t="e">
        <f t="shared" si="24"/>
        <v>#REF!</v>
      </c>
      <c r="P22" s="55" t="e">
        <f t="shared" si="25"/>
        <v>#REF!</v>
      </c>
      <c r="Q22" s="55" t="e">
        <f t="shared" si="26"/>
        <v>#REF!</v>
      </c>
      <c r="R22" s="55">
        <f t="shared" si="27"/>
        <v>0</v>
      </c>
      <c r="S22" s="55" t="e">
        <f t="shared" si="28"/>
        <v>#REF!</v>
      </c>
      <c r="T22" s="61" t="e">
        <f t="shared" si="29"/>
        <v>#REF!</v>
      </c>
      <c r="U22" s="61" t="e">
        <f t="shared" si="30"/>
        <v>#REF!</v>
      </c>
      <c r="V22" s="61" t="e">
        <f t="shared" si="31"/>
        <v>#REF!</v>
      </c>
      <c r="W22" s="61" t="e">
        <f t="shared" si="32"/>
        <v>#REF!</v>
      </c>
      <c r="X22" s="57" t="e">
        <f t="shared" si="33"/>
        <v>#REF!</v>
      </c>
      <c r="Y22" s="53" t="e">
        <f t="shared" si="34"/>
        <v>#REF!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s="52" customFormat="1" ht="13.5" customHeight="1">
      <c r="A23" s="536"/>
      <c r="B23" s="538"/>
      <c r="C23" s="543"/>
      <c r="D23" s="420" t="s">
        <v>10</v>
      </c>
      <c r="E23" s="420"/>
      <c r="F23" s="420"/>
      <c r="G23" s="421"/>
      <c r="H23" s="30">
        <v>6</v>
      </c>
      <c r="I23" s="31" t="e">
        <f>'通介7-8'!#REF!</f>
        <v>#REF!</v>
      </c>
      <c r="J23" s="145" t="e">
        <f>'通介7-8'!#REF!</f>
        <v>#REF!</v>
      </c>
      <c r="K23" s="145" t="e">
        <f>'通介7-8'!#REF!</f>
        <v>#REF!</v>
      </c>
      <c r="L23" s="145" t="e">
        <f>'通介7-8'!#REF!</f>
        <v>#REF!</v>
      </c>
      <c r="M23" s="145" t="e">
        <f>'通介7-8'!#REF!</f>
        <v>#REF!</v>
      </c>
      <c r="N23" s="32" t="e">
        <f>'通介7-8'!#REF!</f>
        <v>#REF!</v>
      </c>
      <c r="O23" s="55" t="e">
        <f t="shared" si="24"/>
        <v>#REF!</v>
      </c>
      <c r="P23" s="55" t="e">
        <f t="shared" si="25"/>
        <v>#REF!</v>
      </c>
      <c r="Q23" s="55" t="e">
        <f t="shared" si="26"/>
        <v>#REF!</v>
      </c>
      <c r="R23" s="55">
        <f t="shared" si="27"/>
        <v>0</v>
      </c>
      <c r="S23" s="55" t="e">
        <f t="shared" si="28"/>
        <v>#REF!</v>
      </c>
      <c r="T23" s="61" t="e">
        <f t="shared" si="29"/>
        <v>#REF!</v>
      </c>
      <c r="U23" s="61" t="e">
        <f t="shared" si="30"/>
        <v>#REF!</v>
      </c>
      <c r="V23" s="61" t="e">
        <f t="shared" si="31"/>
        <v>#REF!</v>
      </c>
      <c r="W23" s="61" t="e">
        <f t="shared" si="32"/>
        <v>#REF!</v>
      </c>
      <c r="X23" s="57" t="e">
        <f t="shared" si="33"/>
        <v>#REF!</v>
      </c>
      <c r="Y23" s="53" t="e">
        <f t="shared" si="34"/>
        <v>#REF!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52" customFormat="1" ht="13.5" customHeight="1">
      <c r="A24" s="536"/>
      <c r="B24" s="538"/>
      <c r="C24" s="543"/>
      <c r="D24" s="420" t="s">
        <v>9</v>
      </c>
      <c r="E24" s="420"/>
      <c r="F24" s="420"/>
      <c r="G24" s="421"/>
      <c r="H24" s="30">
        <v>6</v>
      </c>
      <c r="I24" s="31" t="e">
        <f>'通介7-8'!#REF!</f>
        <v>#REF!</v>
      </c>
      <c r="J24" s="145" t="e">
        <f>'通介7-8'!#REF!</f>
        <v>#REF!</v>
      </c>
      <c r="K24" s="145" t="e">
        <f>'通介7-8'!#REF!</f>
        <v>#REF!</v>
      </c>
      <c r="L24" s="145" t="e">
        <f>'通介7-8'!#REF!</f>
        <v>#REF!</v>
      </c>
      <c r="M24" s="145" t="e">
        <f>'通介7-8'!#REF!</f>
        <v>#REF!</v>
      </c>
      <c r="N24" s="32" t="e">
        <f>'通介7-8'!#REF!</f>
        <v>#REF!</v>
      </c>
      <c r="O24" s="55" t="e">
        <f t="shared" si="24"/>
        <v>#REF!</v>
      </c>
      <c r="P24" s="55" t="e">
        <f t="shared" si="25"/>
        <v>#REF!</v>
      </c>
      <c r="Q24" s="55" t="e">
        <f t="shared" si="26"/>
        <v>#REF!</v>
      </c>
      <c r="R24" s="55">
        <f t="shared" si="27"/>
        <v>0</v>
      </c>
      <c r="S24" s="55" t="e">
        <f t="shared" si="28"/>
        <v>#REF!</v>
      </c>
      <c r="T24" s="61" t="e">
        <f t="shared" si="29"/>
        <v>#REF!</v>
      </c>
      <c r="U24" s="61" t="e">
        <f t="shared" si="30"/>
        <v>#REF!</v>
      </c>
      <c r="V24" s="61" t="e">
        <f t="shared" si="31"/>
        <v>#REF!</v>
      </c>
      <c r="W24" s="61" t="e">
        <f t="shared" si="32"/>
        <v>#REF!</v>
      </c>
      <c r="X24" s="57" t="e">
        <f t="shared" si="33"/>
        <v>#REF!</v>
      </c>
      <c r="Y24" s="53" t="e">
        <f t="shared" si="34"/>
        <v>#REF!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s="122" customFormat="1" ht="13.5" customHeight="1">
      <c r="A25" s="536"/>
      <c r="B25" s="538"/>
      <c r="C25" s="543"/>
      <c r="D25" s="547" t="s">
        <v>224</v>
      </c>
      <c r="E25" s="548"/>
      <c r="F25" s="548"/>
      <c r="G25" s="549"/>
      <c r="H25" s="136"/>
      <c r="I25" s="137"/>
      <c r="J25" s="137"/>
      <c r="K25" s="137"/>
      <c r="L25" s="103"/>
      <c r="M25" s="103"/>
      <c r="N25" s="185"/>
      <c r="O25" s="129" t="e">
        <f>SUM(O16:O24)</f>
        <v>#REF!</v>
      </c>
      <c r="P25" s="129"/>
      <c r="Q25" s="129"/>
      <c r="R25" s="129">
        <f>SUM(R16:R24)</f>
        <v>0</v>
      </c>
      <c r="S25" s="129"/>
      <c r="T25" s="129"/>
      <c r="U25" s="129" t="e">
        <f>SUM(U16:U24)</f>
        <v>#REF!</v>
      </c>
      <c r="V25" s="133"/>
      <c r="W25" s="133"/>
      <c r="X25" s="98" t="e">
        <f>SUM(X16:X24)</f>
        <v>#REF!</v>
      </c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</row>
    <row r="26" spans="1:50" s="122" customFormat="1" ht="13.5" customHeight="1">
      <c r="A26" s="536"/>
      <c r="B26" s="538"/>
      <c r="C26" s="543"/>
      <c r="D26" s="547" t="s">
        <v>200</v>
      </c>
      <c r="E26" s="548"/>
      <c r="F26" s="548"/>
      <c r="G26" s="549"/>
      <c r="H26" s="136"/>
      <c r="I26" s="138"/>
      <c r="J26" s="137"/>
      <c r="K26" s="137"/>
      <c r="L26" s="103"/>
      <c r="M26" s="103"/>
      <c r="N26" s="185"/>
      <c r="O26" s="129" t="e">
        <f>SUM(O11,O25)</f>
        <v>#REF!</v>
      </c>
      <c r="P26" s="129"/>
      <c r="Q26" s="129"/>
      <c r="R26" s="129">
        <f>SUM(R11,R25)</f>
        <v>0</v>
      </c>
      <c r="S26" s="129"/>
      <c r="T26" s="129"/>
      <c r="U26" s="129" t="e">
        <f>SUM(U11,U25)</f>
        <v>#REF!</v>
      </c>
      <c r="V26" s="133"/>
      <c r="W26" s="133"/>
      <c r="X26" s="130" t="e">
        <f>SUM(X11,X25)</f>
        <v>#REF!</v>
      </c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</row>
    <row r="27" spans="1:50" s="122" customFormat="1" ht="13.5" customHeight="1">
      <c r="A27" s="536"/>
      <c r="B27" s="538"/>
      <c r="C27" s="544"/>
      <c r="D27" s="547" t="s">
        <v>181</v>
      </c>
      <c r="E27" s="548"/>
      <c r="F27" s="548"/>
      <c r="G27" s="549"/>
      <c r="H27" s="139" t="e">
        <f>'通介7-8'!#REF!</f>
        <v>#REF!</v>
      </c>
      <c r="I27" s="140" t="e">
        <f>'通介7-8'!#REF!</f>
        <v>#REF!</v>
      </c>
      <c r="J27" s="138"/>
      <c r="K27" s="138"/>
      <c r="L27" s="95"/>
      <c r="M27" s="95"/>
      <c r="N27" s="185"/>
      <c r="O27" s="129" t="e">
        <f>SUM(O26*H27*I27)</f>
        <v>#REF!</v>
      </c>
      <c r="P27" s="129"/>
      <c r="Q27" s="129"/>
      <c r="R27" s="129" t="e">
        <f>SUM(R26*H27*I27)</f>
        <v>#REF!</v>
      </c>
      <c r="S27" s="129"/>
      <c r="T27" s="129"/>
      <c r="U27" s="129" t="e">
        <f>SUM(U26*H27*I27)</f>
        <v>#REF!</v>
      </c>
      <c r="V27" s="133"/>
      <c r="W27" s="133"/>
      <c r="X27" s="130" t="e">
        <f>SUM(O27:U27)</f>
        <v>#REF!</v>
      </c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</row>
    <row r="28" spans="1:50" s="122" customFormat="1" ht="13.5" customHeight="1">
      <c r="A28" s="536"/>
      <c r="B28" s="538"/>
      <c r="C28" s="563" t="s">
        <v>215</v>
      </c>
      <c r="D28" s="564"/>
      <c r="E28" s="564"/>
      <c r="F28" s="564"/>
      <c r="G28" s="565"/>
      <c r="H28" s="550"/>
      <c r="I28" s="551"/>
      <c r="J28" s="551"/>
      <c r="K28" s="551"/>
      <c r="L28" s="551"/>
      <c r="M28" s="551"/>
      <c r="N28" s="552"/>
      <c r="O28" s="79" t="e">
        <f>SUM(O16:O24,O27)</f>
        <v>#REF!</v>
      </c>
      <c r="P28" s="79"/>
      <c r="Q28" s="79"/>
      <c r="R28" s="79" t="e">
        <f>SUM(R16:R24,R27)</f>
        <v>#REF!</v>
      </c>
      <c r="S28" s="79"/>
      <c r="T28" s="79"/>
      <c r="U28" s="79" t="e">
        <f>SUM(U16:U24,U27)</f>
        <v>#REF!</v>
      </c>
      <c r="V28" s="187"/>
      <c r="W28" s="187"/>
      <c r="X28" s="109" t="e">
        <f>SUM(X16:X24,X27)</f>
        <v>#REF!</v>
      </c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</row>
    <row r="29" spans="1:50" s="52" customFormat="1" ht="13.5" customHeight="1">
      <c r="A29" s="536"/>
      <c r="B29" s="577" t="s">
        <v>235</v>
      </c>
      <c r="C29" s="559" t="s">
        <v>217</v>
      </c>
      <c r="D29" s="560" t="s">
        <v>225</v>
      </c>
      <c r="E29" s="561"/>
      <c r="F29" s="561"/>
      <c r="G29" s="562"/>
      <c r="H29" s="28">
        <v>100</v>
      </c>
      <c r="I29" s="135" t="e">
        <f>'通介7-8'!#REF!</f>
        <v>#REF!</v>
      </c>
      <c r="J29" s="144" t="e">
        <f>'通介7-8'!#REF!</f>
        <v>#REF!</v>
      </c>
      <c r="K29" s="144" t="e">
        <f>'通介7-8'!#REF!</f>
        <v>#REF!</v>
      </c>
      <c r="L29" s="144" t="e">
        <f>'通介7-8'!#REF!</f>
        <v>#REF!</v>
      </c>
      <c r="M29" s="144" t="e">
        <f>'通介7-8'!#REF!</f>
        <v>#REF!</v>
      </c>
      <c r="N29" s="29" t="e">
        <f>'通介7-8'!#REF!</f>
        <v>#REF!</v>
      </c>
      <c r="O29" s="55" t="e">
        <f>INT(V29*0.9)</f>
        <v>#REF!</v>
      </c>
      <c r="P29" s="55" t="e">
        <f>INT(W29*0.8)</f>
        <v>#REF!</v>
      </c>
      <c r="Q29" s="55" t="e">
        <f>SUM(O29:P29)</f>
        <v>#REF!</v>
      </c>
      <c r="R29" s="55">
        <f>IFERROR(INT(Y29/J29*M29),0)</f>
        <v>0</v>
      </c>
      <c r="S29" s="55" t="e">
        <f t="shared" ref="S29:S38" si="35">SUM(Y29-R29)</f>
        <v>#REF!</v>
      </c>
      <c r="T29" s="61" t="e">
        <f t="shared" ref="T29:T38" si="36">SUM(W29-P29)</f>
        <v>#REF!</v>
      </c>
      <c r="U29" s="61" t="e">
        <f t="shared" ref="U29:U38" si="37">SUM(S29:T29)</f>
        <v>#REF!</v>
      </c>
      <c r="V29" s="61" t="e">
        <f>INT($F$4*H29*I29*J29*N29)</f>
        <v>#REF!</v>
      </c>
      <c r="W29" s="61" t="e">
        <f>INT($F$4*H29*I29*K29*N29)</f>
        <v>#REF!</v>
      </c>
      <c r="X29" s="57" t="e">
        <f>SUM(V29:W29)</f>
        <v>#REF!</v>
      </c>
      <c r="Y29" s="53" t="e">
        <f>SUM(V29-O29)</f>
        <v>#REF!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s="52" customFormat="1" ht="13.5" customHeight="1">
      <c r="A30" s="536"/>
      <c r="B30" s="578"/>
      <c r="C30" s="543"/>
      <c r="D30" s="419" t="s">
        <v>226</v>
      </c>
      <c r="E30" s="420"/>
      <c r="F30" s="420"/>
      <c r="G30" s="421"/>
      <c r="H30" s="30">
        <v>225</v>
      </c>
      <c r="I30" s="31" t="e">
        <f>'通介7-8'!#REF!</f>
        <v>#REF!</v>
      </c>
      <c r="J30" s="145" t="e">
        <f>'通介7-8'!#REF!</f>
        <v>#REF!</v>
      </c>
      <c r="K30" s="145" t="e">
        <f>'通介7-8'!#REF!</f>
        <v>#REF!</v>
      </c>
      <c r="L30" s="145" t="e">
        <f>'通介7-8'!#REF!</f>
        <v>#REF!</v>
      </c>
      <c r="M30" s="145" t="e">
        <f>'通介7-8'!#REF!</f>
        <v>#REF!</v>
      </c>
      <c r="N30" s="32" t="e">
        <f>'通介7-8'!#REF!</f>
        <v>#REF!</v>
      </c>
      <c r="O30" s="55" t="e">
        <f t="shared" ref="O30:O38" si="38">INT(V30*0.9)</f>
        <v>#REF!</v>
      </c>
      <c r="P30" s="55" t="e">
        <f t="shared" ref="P30:P38" si="39">INT(W30*0.8)</f>
        <v>#REF!</v>
      </c>
      <c r="Q30" s="55" t="e">
        <f t="shared" ref="Q30:Q38" si="40">SUM(O30:P30)</f>
        <v>#REF!</v>
      </c>
      <c r="R30" s="55">
        <f t="shared" ref="R30:R38" si="41">IFERROR(INT(Y30/J30*M30),0)</f>
        <v>0</v>
      </c>
      <c r="S30" s="55" t="e">
        <f t="shared" si="35"/>
        <v>#REF!</v>
      </c>
      <c r="T30" s="61" t="e">
        <f t="shared" si="36"/>
        <v>#REF!</v>
      </c>
      <c r="U30" s="61" t="e">
        <f t="shared" si="37"/>
        <v>#REF!</v>
      </c>
      <c r="V30" s="61" t="e">
        <f t="shared" ref="V30:V38" si="42">INT($F$4*H30*I30*J30*N30)</f>
        <v>#REF!</v>
      </c>
      <c r="W30" s="61" t="e">
        <f t="shared" ref="W30:W38" si="43">INT($F$4*H30*I30*K30*N30)</f>
        <v>#REF!</v>
      </c>
      <c r="X30" s="57" t="e">
        <f t="shared" ref="X30:X38" si="44">SUM(V30:W30)</f>
        <v>#REF!</v>
      </c>
      <c r="Y30" s="53" t="e">
        <f t="shared" ref="Y30:Y38" si="45">SUM(V30-O30)</f>
        <v>#REF!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52" customFormat="1" ht="13.5" customHeight="1">
      <c r="A31" s="536"/>
      <c r="B31" s="578"/>
      <c r="C31" s="543"/>
      <c r="D31" s="419" t="s">
        <v>227</v>
      </c>
      <c r="E31" s="420"/>
      <c r="F31" s="420"/>
      <c r="G31" s="421"/>
      <c r="H31" s="30">
        <v>150</v>
      </c>
      <c r="I31" s="31" t="e">
        <f>'通介7-8'!#REF!</f>
        <v>#REF!</v>
      </c>
      <c r="J31" s="145" t="e">
        <f>'通介7-8'!#REF!</f>
        <v>#REF!</v>
      </c>
      <c r="K31" s="145" t="e">
        <f>'通介7-8'!#REF!</f>
        <v>#REF!</v>
      </c>
      <c r="L31" s="145" t="e">
        <f>'通介7-8'!#REF!</f>
        <v>#REF!</v>
      </c>
      <c r="M31" s="145" t="e">
        <f>'通介7-8'!#REF!</f>
        <v>#REF!</v>
      </c>
      <c r="N31" s="32" t="e">
        <f>'通介7-8'!#REF!</f>
        <v>#REF!</v>
      </c>
      <c r="O31" s="55" t="e">
        <f t="shared" si="38"/>
        <v>#REF!</v>
      </c>
      <c r="P31" s="55" t="e">
        <f t="shared" si="39"/>
        <v>#REF!</v>
      </c>
      <c r="Q31" s="55" t="e">
        <f t="shared" si="40"/>
        <v>#REF!</v>
      </c>
      <c r="R31" s="55">
        <f t="shared" si="41"/>
        <v>0</v>
      </c>
      <c r="S31" s="55" t="e">
        <f t="shared" si="35"/>
        <v>#REF!</v>
      </c>
      <c r="T31" s="61" t="e">
        <f t="shared" si="36"/>
        <v>#REF!</v>
      </c>
      <c r="U31" s="61" t="e">
        <f t="shared" si="37"/>
        <v>#REF!</v>
      </c>
      <c r="V31" s="61" t="e">
        <f t="shared" si="42"/>
        <v>#REF!</v>
      </c>
      <c r="W31" s="61" t="e">
        <f t="shared" si="43"/>
        <v>#REF!</v>
      </c>
      <c r="X31" s="57" t="e">
        <f t="shared" si="44"/>
        <v>#REF!</v>
      </c>
      <c r="Y31" s="53" t="e">
        <f t="shared" si="45"/>
        <v>#REF!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52" customFormat="1" ht="13.5" customHeight="1">
      <c r="A32" s="536"/>
      <c r="B32" s="578"/>
      <c r="C32" s="544"/>
      <c r="D32" s="419" t="s">
        <v>228</v>
      </c>
      <c r="E32" s="420"/>
      <c r="F32" s="420"/>
      <c r="G32" s="421"/>
      <c r="H32" s="30">
        <v>120</v>
      </c>
      <c r="I32" s="31" t="e">
        <f>'通介7-8'!#REF!</f>
        <v>#REF!</v>
      </c>
      <c r="J32" s="145" t="e">
        <f>'通介7-8'!#REF!</f>
        <v>#REF!</v>
      </c>
      <c r="K32" s="145" t="e">
        <f>'通介7-8'!#REF!</f>
        <v>#REF!</v>
      </c>
      <c r="L32" s="145" t="e">
        <f>'通介7-8'!#REF!</f>
        <v>#REF!</v>
      </c>
      <c r="M32" s="145" t="e">
        <f>'通介7-8'!#REF!</f>
        <v>#REF!</v>
      </c>
      <c r="N32" s="32" t="e">
        <f>'通介7-8'!#REF!</f>
        <v>#REF!</v>
      </c>
      <c r="O32" s="55" t="e">
        <f t="shared" si="38"/>
        <v>#REF!</v>
      </c>
      <c r="P32" s="55" t="e">
        <f t="shared" si="39"/>
        <v>#REF!</v>
      </c>
      <c r="Q32" s="55" t="e">
        <f t="shared" si="40"/>
        <v>#REF!</v>
      </c>
      <c r="R32" s="55">
        <f t="shared" si="41"/>
        <v>0</v>
      </c>
      <c r="S32" s="55" t="e">
        <f t="shared" si="35"/>
        <v>#REF!</v>
      </c>
      <c r="T32" s="61" t="e">
        <f t="shared" si="36"/>
        <v>#REF!</v>
      </c>
      <c r="U32" s="61" t="e">
        <f t="shared" si="37"/>
        <v>#REF!</v>
      </c>
      <c r="V32" s="61" t="e">
        <f t="shared" si="42"/>
        <v>#REF!</v>
      </c>
      <c r="W32" s="61" t="e">
        <f t="shared" si="43"/>
        <v>#REF!</v>
      </c>
      <c r="X32" s="57" t="e">
        <f t="shared" si="44"/>
        <v>#REF!</v>
      </c>
      <c r="Y32" s="53" t="e">
        <f t="shared" si="45"/>
        <v>#REF!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52" customFormat="1" ht="13.5" customHeight="1">
      <c r="A33" s="536"/>
      <c r="B33" s="578"/>
      <c r="C33" s="542" t="s">
        <v>221</v>
      </c>
      <c r="D33" s="580" t="s">
        <v>154</v>
      </c>
      <c r="E33" s="580"/>
      <c r="F33" s="580"/>
      <c r="G33" s="581"/>
      <c r="H33" s="30">
        <v>72</v>
      </c>
      <c r="I33" s="31" t="e">
        <f>'通介7-8'!#REF!</f>
        <v>#REF!</v>
      </c>
      <c r="J33" s="145" t="e">
        <f>'通介7-8'!#REF!</f>
        <v>#REF!</v>
      </c>
      <c r="K33" s="145" t="e">
        <f>'通介7-8'!#REF!</f>
        <v>#REF!</v>
      </c>
      <c r="L33" s="145" t="e">
        <f>'通介7-8'!#REF!</f>
        <v>#REF!</v>
      </c>
      <c r="M33" s="145" t="e">
        <f>'通介7-8'!#REF!</f>
        <v>#REF!</v>
      </c>
      <c r="N33" s="32" t="e">
        <f>'通介7-8'!#REF!</f>
        <v>#REF!</v>
      </c>
      <c r="O33" s="55" t="e">
        <f t="shared" si="38"/>
        <v>#REF!</v>
      </c>
      <c r="P33" s="55" t="e">
        <f t="shared" si="39"/>
        <v>#REF!</v>
      </c>
      <c r="Q33" s="55" t="e">
        <f t="shared" si="40"/>
        <v>#REF!</v>
      </c>
      <c r="R33" s="55">
        <f t="shared" si="41"/>
        <v>0</v>
      </c>
      <c r="S33" s="55" t="e">
        <f t="shared" si="35"/>
        <v>#REF!</v>
      </c>
      <c r="T33" s="61" t="e">
        <f t="shared" si="36"/>
        <v>#REF!</v>
      </c>
      <c r="U33" s="61" t="e">
        <f t="shared" si="37"/>
        <v>#REF!</v>
      </c>
      <c r="V33" s="61" t="e">
        <f t="shared" si="42"/>
        <v>#REF!</v>
      </c>
      <c r="W33" s="61" t="e">
        <f t="shared" si="43"/>
        <v>#REF!</v>
      </c>
      <c r="X33" s="57" t="e">
        <f t="shared" si="44"/>
        <v>#REF!</v>
      </c>
      <c r="Y33" s="53" t="e">
        <f t="shared" si="45"/>
        <v>#REF!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52" customFormat="1" ht="13.5" customHeight="1">
      <c r="A34" s="536"/>
      <c r="B34" s="578"/>
      <c r="C34" s="543"/>
      <c r="D34" s="580" t="s">
        <v>155</v>
      </c>
      <c r="E34" s="580"/>
      <c r="F34" s="580"/>
      <c r="G34" s="581"/>
      <c r="H34" s="30">
        <v>144</v>
      </c>
      <c r="I34" s="31" t="e">
        <f>'通介7-8'!#REF!</f>
        <v>#REF!</v>
      </c>
      <c r="J34" s="145" t="e">
        <f>'通介7-8'!#REF!</f>
        <v>#REF!</v>
      </c>
      <c r="K34" s="145" t="e">
        <f>'通介7-8'!#REF!</f>
        <v>#REF!</v>
      </c>
      <c r="L34" s="145" t="e">
        <f>'通介7-8'!#REF!</f>
        <v>#REF!</v>
      </c>
      <c r="M34" s="145" t="e">
        <f>'通介7-8'!#REF!</f>
        <v>#REF!</v>
      </c>
      <c r="N34" s="32" t="e">
        <f>'通介7-8'!#REF!</f>
        <v>#REF!</v>
      </c>
      <c r="O34" s="55" t="e">
        <f t="shared" si="38"/>
        <v>#REF!</v>
      </c>
      <c r="P34" s="55" t="e">
        <f t="shared" si="39"/>
        <v>#REF!</v>
      </c>
      <c r="Q34" s="55" t="e">
        <f t="shared" si="40"/>
        <v>#REF!</v>
      </c>
      <c r="R34" s="55">
        <f t="shared" si="41"/>
        <v>0</v>
      </c>
      <c r="S34" s="55" t="e">
        <f t="shared" si="35"/>
        <v>#REF!</v>
      </c>
      <c r="T34" s="61" t="e">
        <f t="shared" si="36"/>
        <v>#REF!</v>
      </c>
      <c r="U34" s="61" t="e">
        <f t="shared" si="37"/>
        <v>#REF!</v>
      </c>
      <c r="V34" s="61" t="e">
        <f t="shared" si="42"/>
        <v>#REF!</v>
      </c>
      <c r="W34" s="61" t="e">
        <f t="shared" si="43"/>
        <v>#REF!</v>
      </c>
      <c r="X34" s="57" t="e">
        <f t="shared" si="44"/>
        <v>#REF!</v>
      </c>
      <c r="Y34" s="53" t="e">
        <f t="shared" si="45"/>
        <v>#REF!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52" customFormat="1" ht="13.5" customHeight="1">
      <c r="A35" s="536"/>
      <c r="B35" s="578"/>
      <c r="C35" s="543"/>
      <c r="D35" s="580" t="s">
        <v>156</v>
      </c>
      <c r="E35" s="580"/>
      <c r="F35" s="580"/>
      <c r="G35" s="581"/>
      <c r="H35" s="181">
        <v>48</v>
      </c>
      <c r="I35" s="31" t="e">
        <f>'通介7-8'!#REF!</f>
        <v>#REF!</v>
      </c>
      <c r="J35" s="145" t="e">
        <f>'通介7-8'!#REF!</f>
        <v>#REF!</v>
      </c>
      <c r="K35" s="145" t="e">
        <f>'通介7-8'!#REF!</f>
        <v>#REF!</v>
      </c>
      <c r="L35" s="145" t="e">
        <f>'通介7-8'!#REF!</f>
        <v>#REF!</v>
      </c>
      <c r="M35" s="145" t="e">
        <f>'通介7-8'!#REF!</f>
        <v>#REF!</v>
      </c>
      <c r="N35" s="32" t="e">
        <f>'通介7-8'!#REF!</f>
        <v>#REF!</v>
      </c>
      <c r="O35" s="55" t="e">
        <f t="shared" si="38"/>
        <v>#REF!</v>
      </c>
      <c r="P35" s="55" t="e">
        <f t="shared" si="39"/>
        <v>#REF!</v>
      </c>
      <c r="Q35" s="55" t="e">
        <f t="shared" si="40"/>
        <v>#REF!</v>
      </c>
      <c r="R35" s="55">
        <f t="shared" si="41"/>
        <v>0</v>
      </c>
      <c r="S35" s="55" t="e">
        <f t="shared" si="35"/>
        <v>#REF!</v>
      </c>
      <c r="T35" s="61" t="e">
        <f t="shared" si="36"/>
        <v>#REF!</v>
      </c>
      <c r="U35" s="61" t="e">
        <f t="shared" si="37"/>
        <v>#REF!</v>
      </c>
      <c r="V35" s="61" t="e">
        <f t="shared" si="42"/>
        <v>#REF!</v>
      </c>
      <c r="W35" s="61" t="e">
        <f t="shared" si="43"/>
        <v>#REF!</v>
      </c>
      <c r="X35" s="57" t="e">
        <f t="shared" si="44"/>
        <v>#REF!</v>
      </c>
      <c r="Y35" s="53" t="e">
        <f t="shared" si="45"/>
        <v>#REF!</v>
      </c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52" customFormat="1" ht="13.5" customHeight="1">
      <c r="A36" s="536"/>
      <c r="B36" s="578"/>
      <c r="C36" s="543"/>
      <c r="D36" s="580" t="s">
        <v>157</v>
      </c>
      <c r="E36" s="580"/>
      <c r="F36" s="580"/>
      <c r="G36" s="581"/>
      <c r="H36" s="181">
        <v>96</v>
      </c>
      <c r="I36" s="31" t="e">
        <f>'通介7-8'!#REF!</f>
        <v>#REF!</v>
      </c>
      <c r="J36" s="145" t="e">
        <f>'通介7-8'!#REF!</f>
        <v>#REF!</v>
      </c>
      <c r="K36" s="145" t="e">
        <f>'通介7-8'!#REF!</f>
        <v>#REF!</v>
      </c>
      <c r="L36" s="145" t="e">
        <f>'通介7-8'!#REF!</f>
        <v>#REF!</v>
      </c>
      <c r="M36" s="145" t="e">
        <f>'通介7-8'!#REF!</f>
        <v>#REF!</v>
      </c>
      <c r="N36" s="32" t="e">
        <f>'通介7-8'!#REF!</f>
        <v>#REF!</v>
      </c>
      <c r="O36" s="55" t="e">
        <f t="shared" si="38"/>
        <v>#REF!</v>
      </c>
      <c r="P36" s="55" t="e">
        <f t="shared" si="39"/>
        <v>#REF!</v>
      </c>
      <c r="Q36" s="55" t="e">
        <f t="shared" si="40"/>
        <v>#REF!</v>
      </c>
      <c r="R36" s="55">
        <f t="shared" si="41"/>
        <v>0</v>
      </c>
      <c r="S36" s="55" t="e">
        <f t="shared" si="35"/>
        <v>#REF!</v>
      </c>
      <c r="T36" s="61" t="e">
        <f t="shared" si="36"/>
        <v>#REF!</v>
      </c>
      <c r="U36" s="61" t="e">
        <f t="shared" si="37"/>
        <v>#REF!</v>
      </c>
      <c r="V36" s="61" t="e">
        <f t="shared" si="42"/>
        <v>#REF!</v>
      </c>
      <c r="W36" s="61" t="e">
        <f t="shared" si="43"/>
        <v>#REF!</v>
      </c>
      <c r="X36" s="57" t="e">
        <f t="shared" si="44"/>
        <v>#REF!</v>
      </c>
      <c r="Y36" s="53" t="e">
        <f t="shared" si="45"/>
        <v>#REF!</v>
      </c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52" customFormat="1" ht="13.5" customHeight="1">
      <c r="A37" s="536"/>
      <c r="B37" s="578"/>
      <c r="C37" s="543"/>
      <c r="D37" s="420" t="s">
        <v>41</v>
      </c>
      <c r="E37" s="420"/>
      <c r="F37" s="420"/>
      <c r="G37" s="421"/>
      <c r="H37" s="181">
        <v>24</v>
      </c>
      <c r="I37" s="31" t="e">
        <f>'通介7-8'!#REF!</f>
        <v>#REF!</v>
      </c>
      <c r="J37" s="145" t="e">
        <f>'通介7-8'!#REF!</f>
        <v>#REF!</v>
      </c>
      <c r="K37" s="145" t="e">
        <f>'通介7-8'!#REF!</f>
        <v>#REF!</v>
      </c>
      <c r="L37" s="145" t="e">
        <f>'通介7-8'!#REF!</f>
        <v>#REF!</v>
      </c>
      <c r="M37" s="145" t="e">
        <f>'通介7-8'!#REF!</f>
        <v>#REF!</v>
      </c>
      <c r="N37" s="32" t="e">
        <f>'通介7-8'!#REF!</f>
        <v>#REF!</v>
      </c>
      <c r="O37" s="55" t="e">
        <f t="shared" si="38"/>
        <v>#REF!</v>
      </c>
      <c r="P37" s="55" t="e">
        <f t="shared" si="39"/>
        <v>#REF!</v>
      </c>
      <c r="Q37" s="55" t="e">
        <f t="shared" si="40"/>
        <v>#REF!</v>
      </c>
      <c r="R37" s="55">
        <f t="shared" si="41"/>
        <v>0</v>
      </c>
      <c r="S37" s="55" t="e">
        <f t="shared" si="35"/>
        <v>#REF!</v>
      </c>
      <c r="T37" s="61" t="e">
        <f t="shared" si="36"/>
        <v>#REF!</v>
      </c>
      <c r="U37" s="61" t="e">
        <f t="shared" si="37"/>
        <v>#REF!</v>
      </c>
      <c r="V37" s="61" t="e">
        <f t="shared" si="42"/>
        <v>#REF!</v>
      </c>
      <c r="W37" s="61" t="e">
        <f t="shared" si="43"/>
        <v>#REF!</v>
      </c>
      <c r="X37" s="57" t="e">
        <f t="shared" si="44"/>
        <v>#REF!</v>
      </c>
      <c r="Y37" s="53" t="e">
        <f t="shared" si="45"/>
        <v>#REF!</v>
      </c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s="52" customFormat="1" ht="13.5" customHeight="1">
      <c r="A38" s="536"/>
      <c r="B38" s="578"/>
      <c r="C38" s="543"/>
      <c r="D38" s="420" t="s">
        <v>42</v>
      </c>
      <c r="E38" s="420"/>
      <c r="F38" s="420"/>
      <c r="G38" s="421"/>
      <c r="H38" s="181">
        <v>48</v>
      </c>
      <c r="I38" s="31" t="e">
        <f>'通介7-8'!#REF!</f>
        <v>#REF!</v>
      </c>
      <c r="J38" s="145" t="e">
        <f>'通介7-8'!#REF!</f>
        <v>#REF!</v>
      </c>
      <c r="K38" s="145" t="e">
        <f>'通介7-8'!#REF!</f>
        <v>#REF!</v>
      </c>
      <c r="L38" s="145" t="e">
        <f>'通介7-8'!#REF!</f>
        <v>#REF!</v>
      </c>
      <c r="M38" s="145" t="e">
        <f>'通介7-8'!#REF!</f>
        <v>#REF!</v>
      </c>
      <c r="N38" s="32" t="e">
        <f>'通介7-8'!#REF!</f>
        <v>#REF!</v>
      </c>
      <c r="O38" s="55" t="e">
        <f t="shared" si="38"/>
        <v>#REF!</v>
      </c>
      <c r="P38" s="55" t="e">
        <f t="shared" si="39"/>
        <v>#REF!</v>
      </c>
      <c r="Q38" s="55" t="e">
        <f t="shared" si="40"/>
        <v>#REF!</v>
      </c>
      <c r="R38" s="55">
        <f t="shared" si="41"/>
        <v>0</v>
      </c>
      <c r="S38" s="55" t="e">
        <f t="shared" si="35"/>
        <v>#REF!</v>
      </c>
      <c r="T38" s="61" t="e">
        <f t="shared" si="36"/>
        <v>#REF!</v>
      </c>
      <c r="U38" s="61" t="e">
        <f t="shared" si="37"/>
        <v>#REF!</v>
      </c>
      <c r="V38" s="61" t="e">
        <f t="shared" si="42"/>
        <v>#REF!</v>
      </c>
      <c r="W38" s="61" t="e">
        <f t="shared" si="43"/>
        <v>#REF!</v>
      </c>
      <c r="X38" s="57" t="e">
        <f t="shared" si="44"/>
        <v>#REF!</v>
      </c>
      <c r="Y38" s="53" t="e">
        <f t="shared" si="45"/>
        <v>#REF!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122" customFormat="1" ht="13.5" customHeight="1">
      <c r="A39" s="536"/>
      <c r="B39" s="578"/>
      <c r="C39" s="543"/>
      <c r="D39" s="547" t="s">
        <v>224</v>
      </c>
      <c r="E39" s="548"/>
      <c r="F39" s="548"/>
      <c r="G39" s="549"/>
      <c r="H39" s="136"/>
      <c r="I39" s="138"/>
      <c r="J39" s="138"/>
      <c r="K39" s="138"/>
      <c r="L39" s="138"/>
      <c r="M39" s="138"/>
      <c r="N39" s="184"/>
      <c r="O39" s="95" t="e">
        <f>SUM(O29:O38)</f>
        <v>#REF!</v>
      </c>
      <c r="P39" s="95"/>
      <c r="Q39" s="95"/>
      <c r="R39" s="95">
        <f>SUM(R29:R38)</f>
        <v>0</v>
      </c>
      <c r="S39" s="95"/>
      <c r="T39" s="95"/>
      <c r="U39" s="95" t="e">
        <f>SUM(U29:U38)</f>
        <v>#REF!</v>
      </c>
      <c r="V39" s="184"/>
      <c r="W39" s="184"/>
      <c r="X39" s="98" t="e">
        <f>SUM(X29:X38)</f>
        <v>#REF!</v>
      </c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</row>
    <row r="40" spans="1:50" s="122" customFormat="1" ht="13.5" customHeight="1">
      <c r="A40" s="536"/>
      <c r="B40" s="578"/>
      <c r="C40" s="543"/>
      <c r="D40" s="547" t="s">
        <v>200</v>
      </c>
      <c r="E40" s="548"/>
      <c r="F40" s="548"/>
      <c r="G40" s="549"/>
      <c r="H40" s="136"/>
      <c r="I40" s="138"/>
      <c r="J40" s="138"/>
      <c r="K40" s="138"/>
      <c r="L40" s="138"/>
      <c r="M40" s="138"/>
      <c r="N40" s="184"/>
      <c r="O40" s="95" t="e">
        <f>SUM(O14,O39)</f>
        <v>#REF!</v>
      </c>
      <c r="P40" s="95"/>
      <c r="Q40" s="95"/>
      <c r="R40" s="95">
        <f>SUM(R14,R39)</f>
        <v>0</v>
      </c>
      <c r="S40" s="95"/>
      <c r="T40" s="95"/>
      <c r="U40" s="95" t="e">
        <f>SUM(U14,U39)</f>
        <v>#REF!</v>
      </c>
      <c r="V40" s="184"/>
      <c r="W40" s="184"/>
      <c r="X40" s="98" t="e">
        <f>SUM(X14,X39)</f>
        <v>#REF!</v>
      </c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</row>
    <row r="41" spans="1:50" s="122" customFormat="1" ht="13.5" customHeight="1">
      <c r="A41" s="536"/>
      <c r="B41" s="578"/>
      <c r="C41" s="544"/>
      <c r="D41" s="547" t="s">
        <v>181</v>
      </c>
      <c r="E41" s="548"/>
      <c r="F41" s="548"/>
      <c r="G41" s="549"/>
      <c r="H41" s="141" t="e">
        <f>'通介7-8'!#REF!</f>
        <v>#REF!</v>
      </c>
      <c r="I41" s="138" t="e">
        <f>'通介7-8'!#REF!</f>
        <v>#REF!</v>
      </c>
      <c r="J41" s="138"/>
      <c r="K41" s="138"/>
      <c r="L41" s="142"/>
      <c r="M41" s="142"/>
      <c r="N41" s="184"/>
      <c r="O41" s="129" t="e">
        <f>SUM(O40*H41*I41)</f>
        <v>#REF!</v>
      </c>
      <c r="P41" s="129"/>
      <c r="Q41" s="129"/>
      <c r="R41" s="129" t="e">
        <f>SUM(R40*H41*I41)</f>
        <v>#REF!</v>
      </c>
      <c r="S41" s="129"/>
      <c r="T41" s="129"/>
      <c r="U41" s="129" t="e">
        <f>SUM(U40*H41*I41)</f>
        <v>#REF!</v>
      </c>
      <c r="V41" s="133"/>
      <c r="W41" s="133"/>
      <c r="X41" s="98" t="e">
        <f>SUM(O41:U41)</f>
        <v>#REF!</v>
      </c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</row>
    <row r="42" spans="1:50" s="122" customFormat="1" ht="13.5" customHeight="1">
      <c r="A42" s="536"/>
      <c r="B42" s="579"/>
      <c r="C42" s="569" t="s">
        <v>236</v>
      </c>
      <c r="D42" s="570"/>
      <c r="E42" s="570"/>
      <c r="F42" s="570"/>
      <c r="G42" s="571"/>
      <c r="H42" s="572"/>
      <c r="I42" s="573"/>
      <c r="J42" s="573"/>
      <c r="K42" s="573"/>
      <c r="L42" s="573"/>
      <c r="M42" s="573"/>
      <c r="N42" s="573"/>
      <c r="O42" s="131" t="e">
        <f>SUM(O29:O38,O41)</f>
        <v>#REF!</v>
      </c>
      <c r="P42" s="131"/>
      <c r="Q42" s="131"/>
      <c r="R42" s="131" t="e">
        <f>SUM(R29:R38,R41)</f>
        <v>#REF!</v>
      </c>
      <c r="S42" s="131"/>
      <c r="T42" s="131"/>
      <c r="U42" s="131" t="e">
        <f>SUM(U29:U38,U41)</f>
        <v>#REF!</v>
      </c>
      <c r="V42" s="134"/>
      <c r="W42" s="134"/>
      <c r="X42" s="132" t="e">
        <f>SUM(X29:X38,X41)</f>
        <v>#REF!</v>
      </c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</row>
    <row r="43" spans="1:50" s="122" customFormat="1" ht="13.5" customHeight="1">
      <c r="A43" s="536"/>
      <c r="B43" s="574" t="s">
        <v>201</v>
      </c>
      <c r="C43" s="575"/>
      <c r="D43" s="575"/>
      <c r="E43" s="575"/>
      <c r="F43" s="575"/>
      <c r="G43" s="576"/>
      <c r="H43" s="463"/>
      <c r="I43" s="463"/>
      <c r="J43" s="463"/>
      <c r="K43" s="463"/>
      <c r="L43" s="463"/>
      <c r="M43" s="463"/>
      <c r="N43" s="463"/>
      <c r="O43" s="186" t="e">
        <f>SUM(O28,O42)</f>
        <v>#REF!</v>
      </c>
      <c r="P43" s="186"/>
      <c r="Q43" s="186"/>
      <c r="R43" s="186" t="e">
        <f>SUM(R28,R42)</f>
        <v>#REF!</v>
      </c>
      <c r="S43" s="186"/>
      <c r="T43" s="186"/>
      <c r="U43" s="186" t="e">
        <f>SUM(U28,U42)</f>
        <v>#REF!</v>
      </c>
      <c r="V43" s="186"/>
      <c r="W43" s="186"/>
      <c r="X43" s="114" t="e">
        <f>SUM(X28,X42)</f>
        <v>#REF!</v>
      </c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</row>
    <row r="44" spans="1:50" s="122" customFormat="1" ht="13.5" customHeight="1" thickBot="1">
      <c r="A44" s="566" t="s">
        <v>202</v>
      </c>
      <c r="B44" s="567"/>
      <c r="C44" s="567"/>
      <c r="D44" s="567"/>
      <c r="E44" s="567"/>
      <c r="F44" s="567"/>
      <c r="G44" s="567"/>
      <c r="H44" s="567"/>
      <c r="I44" s="567"/>
      <c r="J44" s="567"/>
      <c r="K44" s="567"/>
      <c r="L44" s="567"/>
      <c r="M44" s="567"/>
      <c r="N44" s="568"/>
      <c r="O44" s="147" t="e">
        <f>SUM(O15,O43)</f>
        <v>#REF!</v>
      </c>
      <c r="P44" s="147"/>
      <c r="Q44" s="147"/>
      <c r="R44" s="147" t="e">
        <f>SUM(R15,R43)</f>
        <v>#REF!</v>
      </c>
      <c r="S44" s="147"/>
      <c r="T44" s="147"/>
      <c r="U44" s="147" t="e">
        <f>SUM(U15,U43)</f>
        <v>#REF!</v>
      </c>
      <c r="V44" s="147"/>
      <c r="W44" s="147"/>
      <c r="X44" s="148" t="e">
        <f>SUM(X15,X43)</f>
        <v>#REF!</v>
      </c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</row>
    <row r="45" spans="1:50" ht="13.5" customHeight="1"/>
    <row r="46" spans="1:50" ht="13.5" customHeight="1"/>
    <row r="47" spans="1:50" ht="13.5" customHeight="1"/>
    <row r="48" spans="1:50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2" customHeight="1"/>
    <row r="113" ht="12" customHeight="1"/>
  </sheetData>
  <sheetProtection selectLockedCells="1"/>
  <mergeCells count="64">
    <mergeCell ref="D3:E3"/>
    <mergeCell ref="H3:X3"/>
    <mergeCell ref="D4:E4"/>
    <mergeCell ref="H4:H5"/>
    <mergeCell ref="J4:J5"/>
    <mergeCell ref="K4:K5"/>
    <mergeCell ref="M4:M5"/>
    <mergeCell ref="N4:N5"/>
    <mergeCell ref="O4:X4"/>
    <mergeCell ref="B6:B11"/>
    <mergeCell ref="C6:G6"/>
    <mergeCell ref="C7:G7"/>
    <mergeCell ref="C8:G8"/>
    <mergeCell ref="C9:G9"/>
    <mergeCell ref="C10:G10"/>
    <mergeCell ref="C11:G11"/>
    <mergeCell ref="B12:B14"/>
    <mergeCell ref="C12:G12"/>
    <mergeCell ref="C13:G13"/>
    <mergeCell ref="C14:G14"/>
    <mergeCell ref="H14:I14"/>
    <mergeCell ref="H15:N15"/>
    <mergeCell ref="A16:A43"/>
    <mergeCell ref="B16:B28"/>
    <mergeCell ref="C16:C18"/>
    <mergeCell ref="D16:G16"/>
    <mergeCell ref="D17:G17"/>
    <mergeCell ref="D18:G18"/>
    <mergeCell ref="C19:C27"/>
    <mergeCell ref="D19:G19"/>
    <mergeCell ref="D20:G20"/>
    <mergeCell ref="A6:A15"/>
    <mergeCell ref="B15:G15"/>
    <mergeCell ref="D21:G21"/>
    <mergeCell ref="D22:G22"/>
    <mergeCell ref="D23:G23"/>
    <mergeCell ref="H11:I11"/>
    <mergeCell ref="D24:G24"/>
    <mergeCell ref="D25:G25"/>
    <mergeCell ref="D38:G38"/>
    <mergeCell ref="D27:G27"/>
    <mergeCell ref="C28:G28"/>
    <mergeCell ref="D26:G26"/>
    <mergeCell ref="H28:N28"/>
    <mergeCell ref="B29:B42"/>
    <mergeCell ref="C29:C32"/>
    <mergeCell ref="D29:G29"/>
    <mergeCell ref="D30:G30"/>
    <mergeCell ref="D31:G31"/>
    <mergeCell ref="D32:G32"/>
    <mergeCell ref="C33:C41"/>
    <mergeCell ref="D33:G33"/>
    <mergeCell ref="D34:G34"/>
    <mergeCell ref="D35:G35"/>
    <mergeCell ref="D36:G36"/>
    <mergeCell ref="D37:G37"/>
    <mergeCell ref="A44:N44"/>
    <mergeCell ref="D39:G39"/>
    <mergeCell ref="D40:G40"/>
    <mergeCell ref="D41:G41"/>
    <mergeCell ref="C42:G42"/>
    <mergeCell ref="H42:N42"/>
    <mergeCell ref="B43:G43"/>
    <mergeCell ref="H43:N43"/>
  </mergeCells>
  <phoneticPr fontId="14"/>
  <conditionalFormatting sqref="L5">
    <cfRule type="cellIs" dxfId="6" priority="1" operator="lessThan">
      <formula>#REF!</formula>
    </cfRule>
    <cfRule type="cellIs" dxfId="5" priority="2" operator="greaterThan">
      <formula>#REF!</formula>
    </cfRule>
  </conditionalFormatting>
  <dataValidations count="1">
    <dataValidation type="whole" showInputMessage="1" showErrorMessage="1" sqref="I12:I13 I6:I10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Normal="100" workbookViewId="0">
      <selection activeCell="D5" sqref="D5:E5"/>
    </sheetView>
  </sheetViews>
  <sheetFormatPr defaultRowHeight="24"/>
  <cols>
    <col min="1" max="1" width="8.75" style="230" customWidth="1"/>
    <col min="2" max="2" width="9" style="330"/>
    <col min="3" max="4" width="9" style="230"/>
    <col min="5" max="5" width="9" style="330" customWidth="1"/>
    <col min="6" max="11" width="4.5" style="230" customWidth="1"/>
    <col min="12" max="12" width="9" style="230"/>
    <col min="13" max="13" width="18.125" style="230" customWidth="1"/>
    <col min="14" max="14" width="9" style="230"/>
    <col min="15" max="18" width="9" style="230" hidden="1" customWidth="1"/>
    <col min="19" max="16384" width="9" style="230"/>
  </cols>
  <sheetData>
    <row r="1" spans="1:18" ht="28.5">
      <c r="A1" s="612" t="s">
        <v>295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</row>
    <row r="3" spans="1:18">
      <c r="A3" s="329" t="s">
        <v>265</v>
      </c>
      <c r="B3" s="230" t="s">
        <v>309</v>
      </c>
      <c r="O3" s="231"/>
      <c r="P3" s="231"/>
      <c r="Q3" s="229" t="s">
        <v>365</v>
      </c>
      <c r="R3" s="231" t="e">
        <f>総事!K23</f>
        <v>#VALUE!</v>
      </c>
    </row>
    <row r="4" spans="1:18" ht="27" customHeight="1" thickBot="1">
      <c r="A4" s="330"/>
      <c r="B4" s="335" t="s">
        <v>268</v>
      </c>
      <c r="O4" s="231" t="s">
        <v>311</v>
      </c>
      <c r="P4" s="231" t="s">
        <v>262</v>
      </c>
      <c r="Q4" s="229" t="s">
        <v>366</v>
      </c>
      <c r="R4" s="231" t="e">
        <f>総事!K25</f>
        <v>#VALUE!</v>
      </c>
    </row>
    <row r="5" spans="1:18" ht="24.75" thickBot="1">
      <c r="D5" s="347"/>
      <c r="E5" s="348"/>
      <c r="G5" s="584" t="s">
        <v>358</v>
      </c>
      <c r="H5" s="584"/>
      <c r="I5" s="584"/>
      <c r="J5" s="584"/>
      <c r="K5" s="584"/>
      <c r="L5" s="257"/>
      <c r="O5" s="231" t="s">
        <v>310</v>
      </c>
      <c r="P5" s="231" t="s">
        <v>263</v>
      </c>
      <c r="Q5" s="229" t="s">
        <v>367</v>
      </c>
      <c r="R5" s="231" t="e">
        <f>総事!J23</f>
        <v>#VALUE!</v>
      </c>
    </row>
    <row r="6" spans="1:18">
      <c r="O6" s="231"/>
      <c r="P6" s="231"/>
      <c r="Q6" s="229" t="s">
        <v>368</v>
      </c>
      <c r="R6" s="231" t="e">
        <f>総事!J25</f>
        <v>#VALUE!</v>
      </c>
    </row>
    <row r="7" spans="1:18">
      <c r="A7" s="329" t="s">
        <v>266</v>
      </c>
      <c r="B7" s="230" t="s">
        <v>253</v>
      </c>
      <c r="O7" s="229" t="s">
        <v>362</v>
      </c>
      <c r="P7" s="231"/>
      <c r="Q7" s="229" t="s">
        <v>324</v>
      </c>
      <c r="R7" s="231" t="e">
        <f>総事!M23</f>
        <v>#VALUE!</v>
      </c>
    </row>
    <row r="8" spans="1:18" ht="27" customHeight="1" thickBot="1">
      <c r="A8" s="330"/>
      <c r="B8" s="335" t="s">
        <v>269</v>
      </c>
      <c r="O8" s="229" t="s">
        <v>339</v>
      </c>
      <c r="P8" s="231"/>
      <c r="Q8" s="229" t="s">
        <v>326</v>
      </c>
      <c r="R8" s="231" t="e">
        <f>総事!M25</f>
        <v>#VALUE!</v>
      </c>
    </row>
    <row r="9" spans="1:18" ht="24.75" thickBot="1">
      <c r="D9" s="347"/>
      <c r="E9" s="348"/>
      <c r="O9" s="231" t="str">
        <f>D13&amp;D5&amp;D9</f>
        <v/>
      </c>
      <c r="Q9" s="229" t="s">
        <v>327</v>
      </c>
      <c r="R9" s="231" t="e">
        <f>総事!L23</f>
        <v>#VALUE!</v>
      </c>
    </row>
    <row r="10" spans="1:18">
      <c r="Q10" s="229" t="s">
        <v>325</v>
      </c>
      <c r="R10" s="231" t="e">
        <f>総事!L25</f>
        <v>#VALUE!</v>
      </c>
    </row>
    <row r="11" spans="1:18">
      <c r="A11" s="329" t="s">
        <v>321</v>
      </c>
      <c r="B11" s="252" t="s">
        <v>322</v>
      </c>
      <c r="Q11" s="229"/>
      <c r="R11" s="231"/>
    </row>
    <row r="12" spans="1:18" ht="24.75" thickBot="1">
      <c r="B12" s="335" t="s">
        <v>323</v>
      </c>
      <c r="C12" s="296"/>
      <c r="O12" s="231" t="str">
        <f>D5&amp;D13</f>
        <v/>
      </c>
      <c r="Q12" s="229" t="s">
        <v>363</v>
      </c>
      <c r="R12" s="231">
        <v>2</v>
      </c>
    </row>
    <row r="13" spans="1:18" ht="24.75" thickBot="1">
      <c r="D13" s="347"/>
      <c r="E13" s="613"/>
      <c r="F13" s="613"/>
      <c r="G13" s="613"/>
      <c r="H13" s="348"/>
      <c r="Q13" s="229" t="s">
        <v>364</v>
      </c>
      <c r="R13" s="231">
        <v>1</v>
      </c>
    </row>
    <row r="14" spans="1:18">
      <c r="Q14" s="229" t="s">
        <v>335</v>
      </c>
      <c r="R14" s="231">
        <v>1</v>
      </c>
    </row>
    <row r="15" spans="1:18">
      <c r="A15" s="329" t="s">
        <v>267</v>
      </c>
      <c r="B15" s="252" t="s">
        <v>333</v>
      </c>
      <c r="Q15" s="229" t="s">
        <v>336</v>
      </c>
      <c r="R15" s="231">
        <v>1</v>
      </c>
    </row>
    <row r="16" spans="1:18" ht="12" customHeight="1" thickBot="1"/>
    <row r="17" spans="1:18" ht="24.75" thickBot="1">
      <c r="C17" s="329" t="s">
        <v>334</v>
      </c>
      <c r="D17" s="328" t="str">
        <f>IFERROR(VLOOKUP(O12,$Q$12:$R$14,2,FALSE),"")</f>
        <v/>
      </c>
      <c r="E17" s="252" t="s">
        <v>277</v>
      </c>
      <c r="F17" s="614" t="s">
        <v>337</v>
      </c>
      <c r="G17" s="614"/>
      <c r="H17" s="614"/>
      <c r="I17" s="615" t="str">
        <f>IFERROR(SUM(D17*O17),"")</f>
        <v/>
      </c>
      <c r="J17" s="616"/>
      <c r="K17" s="617" t="s">
        <v>338</v>
      </c>
      <c r="L17" s="617"/>
      <c r="M17" s="232"/>
      <c r="O17" s="231">
        <v>4</v>
      </c>
    </row>
    <row r="19" spans="1:18">
      <c r="A19" s="343"/>
      <c r="B19" s="344"/>
      <c r="C19" s="343"/>
      <c r="D19" s="343"/>
      <c r="E19" s="344"/>
      <c r="F19" s="343"/>
      <c r="G19" s="343"/>
      <c r="H19" s="343"/>
      <c r="I19" s="343"/>
      <c r="J19" s="343"/>
      <c r="K19" s="343"/>
      <c r="L19" s="343"/>
      <c r="M19" s="343"/>
    </row>
    <row r="20" spans="1:18">
      <c r="A20" s="346" t="s">
        <v>294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</row>
    <row r="21" spans="1:18" ht="24.75" thickBot="1"/>
    <row r="22" spans="1:18" ht="24.75" thickBot="1">
      <c r="C22" s="349">
        <f>IFERROR(SUM(F23,F24),"")</f>
        <v>0</v>
      </c>
      <c r="D22" s="350"/>
      <c r="E22" s="351"/>
      <c r="F22" s="230" t="s">
        <v>270</v>
      </c>
    </row>
    <row r="23" spans="1:18">
      <c r="D23" s="583" t="s">
        <v>298</v>
      </c>
      <c r="E23" s="284" t="s">
        <v>296</v>
      </c>
      <c r="F23" s="352" t="str">
        <f>IFERROR(VLOOKUP(O9,$Q$3:$R$10,2,FALSE),"")</f>
        <v/>
      </c>
      <c r="G23" s="352"/>
      <c r="H23" s="352"/>
      <c r="I23" s="336" t="s">
        <v>264</v>
      </c>
      <c r="O23" s="231"/>
    </row>
    <row r="24" spans="1:18">
      <c r="D24" s="583"/>
      <c r="E24" s="332" t="s">
        <v>297</v>
      </c>
      <c r="F24" s="354" t="str">
        <f>IFERROR(SUM(I17*O24),"")</f>
        <v/>
      </c>
      <c r="G24" s="354"/>
      <c r="H24" s="354"/>
      <c r="I24" s="338" t="s">
        <v>359</v>
      </c>
      <c r="O24" s="231">
        <v>750</v>
      </c>
    </row>
    <row r="25" spans="1:18">
      <c r="D25" s="232" t="s">
        <v>340</v>
      </c>
      <c r="E25" s="230"/>
    </row>
    <row r="27" spans="1:18">
      <c r="D27" s="285"/>
      <c r="E27" s="285"/>
      <c r="G27" s="232"/>
      <c r="O27" s="231"/>
      <c r="P27" s="254"/>
      <c r="Q27" s="255"/>
      <c r="R27" s="231"/>
    </row>
    <row r="28" spans="1:18">
      <c r="B28" s="232" t="s">
        <v>290</v>
      </c>
      <c r="Q28" s="253"/>
      <c r="R28" s="231"/>
    </row>
    <row r="29" spans="1:18">
      <c r="A29" s="331"/>
      <c r="B29" s="232" t="s">
        <v>291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</row>
  </sheetData>
  <sheetProtection algorithmName="SHA-512" hashValue="6cSJkQDXtlvHzMJL5+w6gpwcRSd4OeUTMCRWJhnaMyp2dr7dvc7tv+GM5YzGJJcRZV1LufQP9lxgw6M1Dsijkw==" saltValue="RFDa8eKWQkefJ/f/ZxJpwg==" spinCount="100000" sheet="1" objects="1" scenarios="1" selectLockedCells="1"/>
  <mergeCells count="13">
    <mergeCell ref="D23:D24"/>
    <mergeCell ref="F23:H23"/>
    <mergeCell ref="F24:H24"/>
    <mergeCell ref="C22:E22"/>
    <mergeCell ref="A1:M1"/>
    <mergeCell ref="D5:E5"/>
    <mergeCell ref="G5:K5"/>
    <mergeCell ref="D9:E9"/>
    <mergeCell ref="D13:H13"/>
    <mergeCell ref="A20:M20"/>
    <mergeCell ref="F17:H17"/>
    <mergeCell ref="I17:J17"/>
    <mergeCell ref="K17:L17"/>
  </mergeCells>
  <phoneticPr fontId="14"/>
  <conditionalFormatting sqref="C22:E22">
    <cfRule type="cellIs" dxfId="4" priority="1" operator="equal">
      <formula>0</formula>
    </cfRule>
  </conditionalFormatting>
  <dataValidations count="3">
    <dataValidation type="list" allowBlank="1" showInputMessage="1" showErrorMessage="1" sqref="D9:E9">
      <formula1>$P$3:$P$5</formula1>
    </dataValidation>
    <dataValidation type="list" allowBlank="1" showInputMessage="1" showErrorMessage="1" sqref="D5:E5">
      <formula1>$O$3:$O$5</formula1>
    </dataValidation>
    <dataValidation type="list" allowBlank="1" showInputMessage="1" showErrorMessage="1" sqref="D13:H13">
      <formula1>$O$6:$O$8</formula1>
    </dataValidation>
  </dataValidations>
  <hyperlinks>
    <hyperlink ref="G5:K5" location="通所介護!A1" tooltip="要介護１～５" display="要介護の方は、こちらへ"/>
  </hyperlink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6</vt:i4>
      </vt:variant>
    </vt:vector>
  </HeadingPairs>
  <TitlesOfParts>
    <vt:vector size="20" baseType="lpstr">
      <vt:lpstr>介老福</vt:lpstr>
      <vt:lpstr>介護老人福祉施設 (2)</vt:lpstr>
      <vt:lpstr>短入生</vt:lpstr>
      <vt:lpstr>短期入所生活介護 (2)</vt:lpstr>
      <vt:lpstr>通所介護5-7 (2)</vt:lpstr>
      <vt:lpstr>通所介護</vt:lpstr>
      <vt:lpstr>通介7-8</vt:lpstr>
      <vt:lpstr>通所介護7-9 (2)</vt:lpstr>
      <vt:lpstr>総合事業</vt:lpstr>
      <vt:lpstr>総事</vt:lpstr>
      <vt:lpstr>認知症対応型通所介護 5-7(2)</vt:lpstr>
      <vt:lpstr>認通介7-8</vt:lpstr>
      <vt:lpstr>認知症対応型通所介護 7-9(2)</vt:lpstr>
      <vt:lpstr>訪問介護 (2)</vt:lpstr>
      <vt:lpstr>'介護老人福祉施設 (2)'!Print_Area</vt:lpstr>
      <vt:lpstr>介老福!Print_Area</vt:lpstr>
      <vt:lpstr>総合事業!Print_Area</vt:lpstr>
      <vt:lpstr>'短期入所生活介護 (2)'!Print_Area</vt:lpstr>
      <vt:lpstr>短入生!Print_Area</vt:lpstr>
      <vt:lpstr>通所介護!Print_Area</vt:lpstr>
    </vt:vector>
  </TitlesOfParts>
  <Company>社会福祉法人多摩大和園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米持律子</dc:creator>
  <cp:lastModifiedBy>FJ-USER</cp:lastModifiedBy>
  <cp:lastPrinted>2017-08-21T02:32:36Z</cp:lastPrinted>
  <dcterms:created xsi:type="dcterms:W3CDTF">2010-04-13T01:58:51Z</dcterms:created>
  <dcterms:modified xsi:type="dcterms:W3CDTF">2018-04-12T00:24:28Z</dcterms:modified>
</cp:coreProperties>
</file>