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emochi\Desktop\"/>
    </mc:Choice>
  </mc:AlternateContent>
  <xr:revisionPtr revIDLastSave="0" documentId="13_ncr:1_{C551805C-CC5C-4390-B584-8E777417E2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介護老人福祉施設" sheetId="1" r:id="rId1"/>
    <sheet name="算定データ" sheetId="2" state="hidden" r:id="rId2"/>
  </sheets>
  <definedNames>
    <definedName name="_xlnm.Print_Area" localSheetId="0">介護老人福祉施設!$A$1:$K$32</definedName>
    <definedName name="_xlnm.Print_Area" localSheetId="1">算定データ!$A$1:$K$87</definedName>
  </definedNames>
  <calcPr calcId="181029"/>
</workbook>
</file>

<file path=xl/calcChain.xml><?xml version="1.0" encoding="utf-8"?>
<calcChain xmlns="http://schemas.openxmlformats.org/spreadsheetml/2006/main">
  <c r="Q17" i="1" l="1"/>
  <c r="Q16" i="1"/>
  <c r="Q15" i="1"/>
  <c r="Q14" i="1"/>
  <c r="P14" i="1" s="1"/>
  <c r="Q13" i="1"/>
  <c r="P13" i="1" s="1"/>
  <c r="Q12" i="1"/>
  <c r="Q11" i="1"/>
  <c r="Q10" i="1"/>
  <c r="Q9" i="1"/>
  <c r="P9" i="1" s="1"/>
  <c r="Q8" i="1"/>
  <c r="P8" i="1" s="1"/>
  <c r="Q7" i="1"/>
  <c r="P7" i="1" s="1"/>
  <c r="Q6" i="1"/>
  <c r="Q5" i="1"/>
  <c r="P5" i="1" s="1"/>
  <c r="Q4" i="1"/>
  <c r="P4" i="1" s="1"/>
  <c r="Q3" i="1"/>
  <c r="P3" i="1" s="1"/>
  <c r="P18" i="1"/>
  <c r="F23" i="1"/>
  <c r="E6" i="2"/>
  <c r="F6" i="2" s="1"/>
  <c r="H6" i="2"/>
  <c r="I6" i="2"/>
  <c r="V6" i="2" s="1"/>
  <c r="E7" i="2"/>
  <c r="F7" i="2" s="1"/>
  <c r="G7" i="2" s="1"/>
  <c r="P7" i="2" s="1"/>
  <c r="H7" i="2"/>
  <c r="J7" i="2"/>
  <c r="K7" i="2" s="1"/>
  <c r="AB7" i="2" s="1"/>
  <c r="E8" i="2"/>
  <c r="H8" i="2" s="1"/>
  <c r="I8" i="2" s="1"/>
  <c r="V8" i="2" s="1"/>
  <c r="F8" i="2"/>
  <c r="G8" i="2"/>
  <c r="P8" i="2" s="1"/>
  <c r="J8" i="2"/>
  <c r="K8" i="2" s="1"/>
  <c r="AB8" i="2" s="1"/>
  <c r="E9" i="2"/>
  <c r="H9" i="2" s="1"/>
  <c r="F9" i="2"/>
  <c r="E10" i="2"/>
  <c r="E11" i="2"/>
  <c r="F11" i="2"/>
  <c r="G11" i="2" s="1"/>
  <c r="H11" i="2"/>
  <c r="I11" i="2"/>
  <c r="J11" i="2"/>
  <c r="K11" i="2" s="1"/>
  <c r="E12" i="2"/>
  <c r="H12" i="2" s="1"/>
  <c r="F12" i="2"/>
  <c r="E13" i="2"/>
  <c r="E14" i="2"/>
  <c r="F14" i="2"/>
  <c r="G14" i="2" s="1"/>
  <c r="H14" i="2"/>
  <c r="I14" i="2"/>
  <c r="J14" i="2"/>
  <c r="K14" i="2" s="1"/>
  <c r="E15" i="2"/>
  <c r="F15" i="2" s="1"/>
  <c r="H15" i="2"/>
  <c r="I15" i="2"/>
  <c r="E16" i="2"/>
  <c r="F16" i="2" s="1"/>
  <c r="G16" i="2" s="1"/>
  <c r="P16" i="2" s="1"/>
  <c r="H16" i="2"/>
  <c r="J16" i="2"/>
  <c r="K16" i="2" s="1"/>
  <c r="AB16" i="2" s="1"/>
  <c r="E17" i="2"/>
  <c r="F17" i="2"/>
  <c r="G17" i="2" s="1"/>
  <c r="P17" i="2" s="1"/>
  <c r="H17" i="2"/>
  <c r="I17" i="2"/>
  <c r="V17" i="2" s="1"/>
  <c r="J17" i="2"/>
  <c r="K17" i="2" s="1"/>
  <c r="AB17" i="2" s="1"/>
  <c r="E18" i="2"/>
  <c r="H18" i="2" s="1"/>
  <c r="F18" i="2"/>
  <c r="E19" i="2"/>
  <c r="F19" i="2" s="1"/>
  <c r="G19" i="2" s="1"/>
  <c r="P19" i="2" s="1"/>
  <c r="H19" i="2"/>
  <c r="J19" i="2"/>
  <c r="K19" i="2" s="1"/>
  <c r="AB19" i="2" s="1"/>
  <c r="E20" i="2"/>
  <c r="F20" i="2"/>
  <c r="G20" i="2" s="1"/>
  <c r="P20" i="2" s="1"/>
  <c r="H20" i="2"/>
  <c r="I20" i="2"/>
  <c r="V20" i="2" s="1"/>
  <c r="J20" i="2"/>
  <c r="K20" i="2" s="1"/>
  <c r="AB20" i="2" s="1"/>
  <c r="E21" i="2"/>
  <c r="H21" i="2" s="1"/>
  <c r="F21" i="2"/>
  <c r="E22" i="2"/>
  <c r="I22" i="2" s="1"/>
  <c r="V22" i="2" s="1"/>
  <c r="F22" i="2"/>
  <c r="G22" i="2"/>
  <c r="P22" i="2" s="1"/>
  <c r="H22" i="2"/>
  <c r="J22" i="2"/>
  <c r="K22" i="2" s="1"/>
  <c r="AB22" i="2"/>
  <c r="E23" i="2"/>
  <c r="F23" i="2"/>
  <c r="G23" i="2" s="1"/>
  <c r="P23" i="2" s="1"/>
  <c r="H23" i="2"/>
  <c r="I23" i="2"/>
  <c r="V23" i="2" s="1"/>
  <c r="J23" i="2"/>
  <c r="K23" i="2" s="1"/>
  <c r="AB23" i="2" s="1"/>
  <c r="E24" i="2"/>
  <c r="H24" i="2" s="1"/>
  <c r="F24" i="2"/>
  <c r="E25" i="2"/>
  <c r="F25" i="2"/>
  <c r="G25" i="2"/>
  <c r="P25" i="2" s="1"/>
  <c r="H25" i="2"/>
  <c r="J25" i="2"/>
  <c r="K25" i="2" s="1"/>
  <c r="AB25" i="2" s="1"/>
  <c r="E26" i="2"/>
  <c r="F26" i="2"/>
  <c r="G26" i="2" s="1"/>
  <c r="P26" i="2" s="1"/>
  <c r="H26" i="2"/>
  <c r="I26" i="2"/>
  <c r="V26" i="2" s="1"/>
  <c r="J26" i="2"/>
  <c r="K26" i="2" s="1"/>
  <c r="AB26" i="2" s="1"/>
  <c r="E27" i="2"/>
  <c r="H27" i="2" s="1"/>
  <c r="F27" i="2"/>
  <c r="E28" i="2"/>
  <c r="I28" i="2" s="1"/>
  <c r="V28" i="2" s="1"/>
  <c r="F28" i="2"/>
  <c r="G28" i="2"/>
  <c r="P28" i="2" s="1"/>
  <c r="H28" i="2"/>
  <c r="J28" i="2"/>
  <c r="K28" i="2" s="1"/>
  <c r="AB28" i="2" s="1"/>
  <c r="E29" i="2"/>
  <c r="F29" i="2"/>
  <c r="G29" i="2" s="1"/>
  <c r="P29" i="2" s="1"/>
  <c r="H29" i="2"/>
  <c r="I29" i="2"/>
  <c r="V29" i="2" s="1"/>
  <c r="J29" i="2"/>
  <c r="K29" i="2" s="1"/>
  <c r="AB29" i="2" s="1"/>
  <c r="E30" i="2"/>
  <c r="H30" i="2" s="1"/>
  <c r="F30" i="2"/>
  <c r="E31" i="2"/>
  <c r="I31" i="2" s="1"/>
  <c r="V31" i="2" s="1"/>
  <c r="F31" i="2"/>
  <c r="G31" i="2"/>
  <c r="P31" i="2" s="1"/>
  <c r="H31" i="2"/>
  <c r="J31" i="2"/>
  <c r="K31" i="2" s="1"/>
  <c r="AB31" i="2"/>
  <c r="E32" i="2"/>
  <c r="F32" i="2"/>
  <c r="G32" i="2" s="1"/>
  <c r="P32" i="2" s="1"/>
  <c r="H32" i="2"/>
  <c r="I32" i="2"/>
  <c r="V32" i="2" s="1"/>
  <c r="J32" i="2"/>
  <c r="K32" i="2" s="1"/>
  <c r="AB32" i="2" s="1"/>
  <c r="E33" i="2"/>
  <c r="H33" i="2" s="1"/>
  <c r="F33" i="2"/>
  <c r="E34" i="2"/>
  <c r="F34" i="2"/>
  <c r="G34" i="2"/>
  <c r="P34" i="2" s="1"/>
  <c r="H34" i="2"/>
  <c r="J34" i="2"/>
  <c r="K34" i="2" s="1"/>
  <c r="AB34" i="2" s="1"/>
  <c r="E35" i="2"/>
  <c r="F35" i="2"/>
  <c r="G35" i="2" s="1"/>
  <c r="P35" i="2" s="1"/>
  <c r="H35" i="2"/>
  <c r="I35" i="2"/>
  <c r="V35" i="2" s="1"/>
  <c r="J35" i="2"/>
  <c r="K35" i="2" s="1"/>
  <c r="AB35" i="2" s="1"/>
  <c r="E36" i="2"/>
  <c r="F36" i="2"/>
  <c r="E37" i="2"/>
  <c r="I37" i="2" s="1"/>
  <c r="V37" i="2" s="1"/>
  <c r="F37" i="2"/>
  <c r="G37" i="2"/>
  <c r="P37" i="2" s="1"/>
  <c r="H37" i="2"/>
  <c r="J37" i="2"/>
  <c r="K37" i="2" s="1"/>
  <c r="AB37" i="2"/>
  <c r="E38" i="2"/>
  <c r="F38" i="2"/>
  <c r="G38" i="2" s="1"/>
  <c r="P38" i="2" s="1"/>
  <c r="H38" i="2"/>
  <c r="I38" i="2"/>
  <c r="V38" i="2" s="1"/>
  <c r="J38" i="2"/>
  <c r="K38" i="2" s="1"/>
  <c r="AB38" i="2" s="1"/>
  <c r="E39" i="2"/>
  <c r="F39" i="2"/>
  <c r="E40" i="2"/>
  <c r="F40" i="2"/>
  <c r="G40" i="2"/>
  <c r="P40" i="2" s="1"/>
  <c r="H40" i="2"/>
  <c r="J40" i="2"/>
  <c r="K40" i="2" s="1"/>
  <c r="AB40" i="2" s="1"/>
  <c r="E41" i="2"/>
  <c r="F41" i="2"/>
  <c r="G41" i="2" s="1"/>
  <c r="P41" i="2" s="1"/>
  <c r="H41" i="2"/>
  <c r="I41" i="2"/>
  <c r="V41" i="2" s="1"/>
  <c r="J41" i="2"/>
  <c r="K41" i="2" s="1"/>
  <c r="AB41" i="2" s="1"/>
  <c r="E42" i="2"/>
  <c r="F42" i="2"/>
  <c r="E43" i="2"/>
  <c r="F43" i="2"/>
  <c r="G43" i="2"/>
  <c r="P43" i="2" s="1"/>
  <c r="H43" i="2"/>
  <c r="J43" i="2"/>
  <c r="K43" i="2" s="1"/>
  <c r="AB43" i="2" s="1"/>
  <c r="E44" i="2"/>
  <c r="G44" i="2" s="1"/>
  <c r="P44" i="2" s="1"/>
  <c r="F44" i="2"/>
  <c r="H44" i="2"/>
  <c r="I44" i="2"/>
  <c r="V44" i="2" s="1"/>
  <c r="J44" i="2"/>
  <c r="K44" i="2" s="1"/>
  <c r="AB44" i="2" s="1"/>
  <c r="E45" i="2"/>
  <c r="F45" i="2"/>
  <c r="E46" i="2"/>
  <c r="I46" i="2" s="1"/>
  <c r="V46" i="2" s="1"/>
  <c r="F46" i="2"/>
  <c r="G46" i="2"/>
  <c r="P46" i="2" s="1"/>
  <c r="H46" i="2"/>
  <c r="J46" i="2"/>
  <c r="K46" i="2" s="1"/>
  <c r="AB46" i="2"/>
  <c r="E47" i="2"/>
  <c r="F47" i="2"/>
  <c r="G47" i="2" s="1"/>
  <c r="P47" i="2" s="1"/>
  <c r="H47" i="2"/>
  <c r="I47" i="2"/>
  <c r="V47" i="2" s="1"/>
  <c r="J47" i="2"/>
  <c r="K47" i="2" s="1"/>
  <c r="AB47" i="2" s="1"/>
  <c r="E48" i="2"/>
  <c r="F48" i="2"/>
  <c r="E49" i="2"/>
  <c r="F49" i="2"/>
  <c r="G49" i="2"/>
  <c r="P49" i="2" s="1"/>
  <c r="H49" i="2"/>
  <c r="J49" i="2"/>
  <c r="K49" i="2" s="1"/>
  <c r="AB49" i="2" s="1"/>
  <c r="E50" i="2"/>
  <c r="F50" i="2"/>
  <c r="G50" i="2" s="1"/>
  <c r="P50" i="2" s="1"/>
  <c r="H50" i="2"/>
  <c r="I50" i="2"/>
  <c r="V50" i="2" s="1"/>
  <c r="J50" i="2"/>
  <c r="K50" i="2" s="1"/>
  <c r="AB50" i="2" s="1"/>
  <c r="E51" i="2"/>
  <c r="F51" i="2" s="1"/>
  <c r="E52" i="2"/>
  <c r="I52" i="2" s="1"/>
  <c r="F52" i="2"/>
  <c r="G52" i="2"/>
  <c r="P52" i="2" s="1"/>
  <c r="H52" i="2"/>
  <c r="J52" i="2"/>
  <c r="K52" i="2" s="1"/>
  <c r="AB52" i="2" s="1"/>
  <c r="V52" i="2"/>
  <c r="E53" i="2"/>
  <c r="G53" i="2" s="1"/>
  <c r="P53" i="2" s="1"/>
  <c r="F53" i="2"/>
  <c r="H53" i="2"/>
  <c r="I53" i="2"/>
  <c r="V53" i="2" s="1"/>
  <c r="J53" i="2"/>
  <c r="K53" i="2" s="1"/>
  <c r="AB53" i="2" s="1"/>
  <c r="E54" i="2"/>
  <c r="H54" i="2"/>
  <c r="E55" i="2"/>
  <c r="I55" i="2" s="1"/>
  <c r="F55" i="2"/>
  <c r="G55" i="2"/>
  <c r="P55" i="2" s="1"/>
  <c r="H55" i="2"/>
  <c r="J55" i="2"/>
  <c r="K55" i="2" s="1"/>
  <c r="AB55" i="2" s="1"/>
  <c r="V55" i="2"/>
  <c r="E56" i="2"/>
  <c r="F56" i="2"/>
  <c r="G56" i="2" s="1"/>
  <c r="P56" i="2" s="1"/>
  <c r="H56" i="2"/>
  <c r="I56" i="2"/>
  <c r="V56" i="2" s="1"/>
  <c r="J56" i="2"/>
  <c r="K56" i="2" s="1"/>
  <c r="AB56" i="2" s="1"/>
  <c r="E57" i="2"/>
  <c r="H57" i="2"/>
  <c r="J57" i="2"/>
  <c r="E58" i="2"/>
  <c r="F58" i="2"/>
  <c r="G58" i="2"/>
  <c r="P58" i="2" s="1"/>
  <c r="H58" i="2"/>
  <c r="J58" i="2"/>
  <c r="K58" i="2" s="1"/>
  <c r="AB58" i="2"/>
  <c r="E59" i="2"/>
  <c r="F59" i="2"/>
  <c r="G59" i="2" s="1"/>
  <c r="P59" i="2" s="1"/>
  <c r="H59" i="2"/>
  <c r="I59" i="2" s="1"/>
  <c r="V59" i="2" s="1"/>
  <c r="J59" i="2"/>
  <c r="K59" i="2" s="1"/>
  <c r="AB59" i="2" s="1"/>
  <c r="E60" i="2"/>
  <c r="F60" i="2" s="1"/>
  <c r="H60" i="2"/>
  <c r="I60" i="2"/>
  <c r="V60" i="2" s="1"/>
  <c r="E61" i="2"/>
  <c r="H61" i="2" s="1"/>
  <c r="F61" i="2"/>
  <c r="E62" i="2"/>
  <c r="J62" i="2" s="1"/>
  <c r="H62" i="2"/>
  <c r="E63" i="2"/>
  <c r="F63" i="2" s="1"/>
  <c r="G63" i="2" s="1"/>
  <c r="P63" i="2" s="1"/>
  <c r="J63" i="2"/>
  <c r="K63" i="2" s="1"/>
  <c r="AB63" i="2" s="1"/>
  <c r="E64" i="2"/>
  <c r="H64" i="2" s="1"/>
  <c r="F64" i="2"/>
  <c r="E65" i="2"/>
  <c r="J65" i="2" s="1"/>
  <c r="H65" i="2"/>
  <c r="E66" i="2"/>
  <c r="F66" i="2" s="1"/>
  <c r="G66" i="2" s="1"/>
  <c r="P66" i="2" s="1"/>
  <c r="J66" i="2"/>
  <c r="K66" i="2" s="1"/>
  <c r="AB66" i="2" s="1"/>
  <c r="E67" i="2"/>
  <c r="H67" i="2" s="1"/>
  <c r="F67" i="2"/>
  <c r="E68" i="2"/>
  <c r="J68" i="2" s="1"/>
  <c r="H68" i="2"/>
  <c r="E69" i="2"/>
  <c r="F69" i="2" s="1"/>
  <c r="G69" i="2" s="1"/>
  <c r="P69" i="2" s="1"/>
  <c r="H69" i="2"/>
  <c r="I69" i="2"/>
  <c r="V69" i="2" s="1"/>
  <c r="J69" i="2"/>
  <c r="K69" i="2" s="1"/>
  <c r="AB69" i="2" s="1"/>
  <c r="E70" i="2"/>
  <c r="H70" i="2" s="1"/>
  <c r="F70" i="2"/>
  <c r="E71" i="2"/>
  <c r="J71" i="2" s="1"/>
  <c r="F71" i="2"/>
  <c r="G71" i="2"/>
  <c r="P71" i="2" s="1"/>
  <c r="H71" i="2"/>
  <c r="P15" i="1"/>
  <c r="P16" i="1"/>
  <c r="P17" i="1"/>
  <c r="P20" i="1"/>
  <c r="F24" i="1" s="1"/>
  <c r="P12" i="1"/>
  <c r="P11" i="1"/>
  <c r="P10" i="1"/>
  <c r="M9" i="1"/>
  <c r="F22" i="1" s="1"/>
  <c r="P6" i="1"/>
  <c r="C21" i="1" l="1"/>
  <c r="K48" i="2"/>
  <c r="AB48" i="2" s="1"/>
  <c r="K67" i="2"/>
  <c r="AB67" i="2" s="1"/>
  <c r="K61" i="2"/>
  <c r="AB61" i="2" s="1"/>
  <c r="J70" i="2"/>
  <c r="K70" i="2" s="1"/>
  <c r="AB70" i="2" s="1"/>
  <c r="F68" i="2"/>
  <c r="G68" i="2" s="1"/>
  <c r="P68" i="2" s="1"/>
  <c r="K71" i="2"/>
  <c r="AB71" i="2" s="1"/>
  <c r="I70" i="2"/>
  <c r="V70" i="2" s="1"/>
  <c r="K68" i="2"/>
  <c r="AB68" i="2" s="1"/>
  <c r="I67" i="2"/>
  <c r="V67" i="2" s="1"/>
  <c r="K65" i="2"/>
  <c r="AB65" i="2" s="1"/>
  <c r="I64" i="2"/>
  <c r="V64" i="2" s="1"/>
  <c r="I57" i="2"/>
  <c r="V57" i="2" s="1"/>
  <c r="I71" i="2"/>
  <c r="V71" i="2" s="1"/>
  <c r="G70" i="2"/>
  <c r="P70" i="2" s="1"/>
  <c r="I68" i="2"/>
  <c r="V68" i="2" s="1"/>
  <c r="G67" i="2"/>
  <c r="P67" i="2" s="1"/>
  <c r="I65" i="2"/>
  <c r="V65" i="2" s="1"/>
  <c r="G64" i="2"/>
  <c r="P64" i="2" s="1"/>
  <c r="I62" i="2"/>
  <c r="V62" i="2" s="1"/>
  <c r="G61" i="2"/>
  <c r="P61" i="2" s="1"/>
  <c r="J60" i="2"/>
  <c r="K60" i="2" s="1"/>
  <c r="AB60" i="2" s="1"/>
  <c r="K57" i="2"/>
  <c r="AB57" i="2" s="1"/>
  <c r="I54" i="2"/>
  <c r="V54" i="2" s="1"/>
  <c r="J54" i="2"/>
  <c r="H45" i="2"/>
  <c r="I45" i="2"/>
  <c r="V45" i="2" s="1"/>
  <c r="J45" i="2"/>
  <c r="G45" i="2"/>
  <c r="P45" i="2" s="1"/>
  <c r="I43" i="2"/>
  <c r="V43" i="2" s="1"/>
  <c r="H36" i="2"/>
  <c r="I36" i="2"/>
  <c r="V36" i="2" s="1"/>
  <c r="J36" i="2"/>
  <c r="G36" i="2"/>
  <c r="P36" i="2" s="1"/>
  <c r="H39" i="2"/>
  <c r="I39" i="2"/>
  <c r="V39" i="2" s="1"/>
  <c r="J39" i="2"/>
  <c r="K39" i="2" s="1"/>
  <c r="AB39" i="2" s="1"/>
  <c r="G39" i="2"/>
  <c r="P39" i="2" s="1"/>
  <c r="J67" i="2"/>
  <c r="H66" i="2"/>
  <c r="I66" i="2" s="1"/>
  <c r="V66" i="2" s="1"/>
  <c r="F65" i="2"/>
  <c r="G65" i="2" s="1"/>
  <c r="P65" i="2" s="1"/>
  <c r="J64" i="2"/>
  <c r="K64" i="2" s="1"/>
  <c r="AB64" i="2" s="1"/>
  <c r="H63" i="2"/>
  <c r="I63" i="2" s="1"/>
  <c r="V63" i="2" s="1"/>
  <c r="F62" i="2"/>
  <c r="G62" i="2" s="1"/>
  <c r="P62" i="2" s="1"/>
  <c r="J61" i="2"/>
  <c r="I58" i="2"/>
  <c r="V58" i="2" s="1"/>
  <c r="F57" i="2"/>
  <c r="G57" i="2" s="1"/>
  <c r="P57" i="2" s="1"/>
  <c r="K54" i="2"/>
  <c r="AB54" i="2" s="1"/>
  <c r="H48" i="2"/>
  <c r="I48" i="2"/>
  <c r="V48" i="2" s="1"/>
  <c r="J48" i="2"/>
  <c r="G48" i="2"/>
  <c r="P48" i="2" s="1"/>
  <c r="G60" i="2"/>
  <c r="P60" i="2" s="1"/>
  <c r="H51" i="2"/>
  <c r="I51" i="2" s="1"/>
  <c r="V51" i="2" s="1"/>
  <c r="J51" i="2"/>
  <c r="K51" i="2" s="1"/>
  <c r="AB51" i="2" s="1"/>
  <c r="G51" i="2"/>
  <c r="P51" i="2" s="1"/>
  <c r="I49" i="2"/>
  <c r="V49" i="2" s="1"/>
  <c r="K45" i="2"/>
  <c r="AB45" i="2" s="1"/>
  <c r="H42" i="2"/>
  <c r="I42" i="2" s="1"/>
  <c r="V42" i="2" s="1"/>
  <c r="J42" i="2"/>
  <c r="K42" i="2" s="1"/>
  <c r="AB42" i="2" s="1"/>
  <c r="G42" i="2"/>
  <c r="P42" i="2" s="1"/>
  <c r="I40" i="2"/>
  <c r="V40" i="2" s="1"/>
  <c r="K36" i="2"/>
  <c r="AB36" i="2" s="1"/>
  <c r="K62" i="2"/>
  <c r="AB62" i="2" s="1"/>
  <c r="I61" i="2"/>
  <c r="V61" i="2" s="1"/>
  <c r="F54" i="2"/>
  <c r="G54" i="2" s="1"/>
  <c r="P54" i="2" s="1"/>
  <c r="I34" i="2"/>
  <c r="V34" i="2" s="1"/>
  <c r="I25" i="2"/>
  <c r="V25" i="2" s="1"/>
  <c r="H13" i="2"/>
  <c r="I13" i="2"/>
  <c r="J13" i="2"/>
  <c r="K13" i="2" s="1"/>
  <c r="F13" i="2"/>
  <c r="G13" i="2" s="1"/>
  <c r="G10" i="2"/>
  <c r="P10" i="2" s="1"/>
  <c r="H10" i="2"/>
  <c r="I10" i="2" s="1"/>
  <c r="V10" i="2" s="1"/>
  <c r="J10" i="2"/>
  <c r="K10" i="2" s="1"/>
  <c r="AB10" i="2" s="1"/>
  <c r="F10" i="2"/>
  <c r="G33" i="2"/>
  <c r="P33" i="2" s="1"/>
  <c r="G30" i="2"/>
  <c r="P30" i="2" s="1"/>
  <c r="G27" i="2"/>
  <c r="P27" i="2" s="1"/>
  <c r="G24" i="2"/>
  <c r="P24" i="2" s="1"/>
  <c r="G21" i="2"/>
  <c r="P21" i="2" s="1"/>
  <c r="I19" i="2"/>
  <c r="V19" i="2" s="1"/>
  <c r="G18" i="2"/>
  <c r="P18" i="2" s="1"/>
  <c r="I16" i="2"/>
  <c r="V16" i="2" s="1"/>
  <c r="J15" i="2"/>
  <c r="K15" i="2" s="1"/>
  <c r="G12" i="2"/>
  <c r="G9" i="2"/>
  <c r="P9" i="2" s="1"/>
  <c r="I7" i="2"/>
  <c r="V7" i="2" s="1"/>
  <c r="J6" i="2"/>
  <c r="K6" i="2" s="1"/>
  <c r="AB6" i="2" s="1"/>
  <c r="J33" i="2"/>
  <c r="K33" i="2" s="1"/>
  <c r="AB33" i="2" s="1"/>
  <c r="J30" i="2"/>
  <c r="K30" i="2" s="1"/>
  <c r="AB30" i="2" s="1"/>
  <c r="J27" i="2"/>
  <c r="K27" i="2" s="1"/>
  <c r="AB27" i="2" s="1"/>
  <c r="J24" i="2"/>
  <c r="K24" i="2" s="1"/>
  <c r="AB24" i="2" s="1"/>
  <c r="J21" i="2"/>
  <c r="K21" i="2" s="1"/>
  <c r="AB21" i="2" s="1"/>
  <c r="J18" i="2"/>
  <c r="K18" i="2" s="1"/>
  <c r="AB18" i="2" s="1"/>
  <c r="G15" i="2"/>
  <c r="J12" i="2"/>
  <c r="K12" i="2" s="1"/>
  <c r="J9" i="2"/>
  <c r="K9" i="2" s="1"/>
  <c r="AB9" i="2" s="1"/>
  <c r="G6" i="2"/>
  <c r="P6" i="2" s="1"/>
  <c r="I33" i="2"/>
  <c r="V33" i="2" s="1"/>
  <c r="I30" i="2"/>
  <c r="V30" i="2" s="1"/>
  <c r="I27" i="2"/>
  <c r="V27" i="2" s="1"/>
  <c r="I24" i="2"/>
  <c r="V24" i="2" s="1"/>
  <c r="I21" i="2"/>
  <c r="V21" i="2" s="1"/>
  <c r="I18" i="2"/>
  <c r="V18" i="2" s="1"/>
  <c r="I12" i="2"/>
  <c r="I9" i="2"/>
  <c r="V9" i="2" s="1"/>
  <c r="Q11" i="2" l="1"/>
  <c r="AC11" i="2"/>
  <c r="AC10" i="2"/>
  <c r="W9" i="2"/>
  <c r="AC6" i="2"/>
  <c r="W11" i="2"/>
  <c r="Q10" i="2"/>
  <c r="Q6" i="2"/>
  <c r="Q9" i="2"/>
  <c r="AC9" i="2"/>
  <c r="AD10" i="2" l="1"/>
  <c r="AE10" i="2"/>
  <c r="AD6" i="2"/>
  <c r="AE6" i="2"/>
  <c r="R9" i="2"/>
  <c r="T9" i="2" s="1"/>
  <c r="U9" i="2" s="1"/>
  <c r="S9" i="2"/>
  <c r="R6" i="2"/>
  <c r="S6" i="2"/>
  <c r="R10" i="2"/>
  <c r="T10" i="2" s="1"/>
  <c r="U10" i="2" s="1"/>
  <c r="S10" i="2"/>
  <c r="W8" i="2"/>
  <c r="W6" i="2"/>
  <c r="W10" i="2"/>
  <c r="AD9" i="2"/>
  <c r="AF9" i="2" s="1"/>
  <c r="AG9" i="2" s="1"/>
  <c r="AE9" i="2"/>
  <c r="X9" i="2"/>
  <c r="Y9" i="2"/>
  <c r="AC8" i="2"/>
  <c r="AC7" i="2"/>
  <c r="W7" i="2"/>
  <c r="Q8" i="2"/>
  <c r="Q7" i="2"/>
  <c r="S8" i="2" l="1"/>
  <c r="R8" i="2"/>
  <c r="T8" i="2" s="1"/>
  <c r="U8" i="2" s="1"/>
  <c r="X10" i="2"/>
  <c r="Y10" i="2"/>
  <c r="AE8" i="2"/>
  <c r="AD8" i="2"/>
  <c r="T6" i="2"/>
  <c r="U6" i="2" s="1"/>
  <c r="Y8" i="2"/>
  <c r="X8" i="2"/>
  <c r="Z8" i="2" s="1"/>
  <c r="AA8" i="2" s="1"/>
  <c r="Y7" i="2"/>
  <c r="X7" i="2"/>
  <c r="AE7" i="2"/>
  <c r="AD7" i="2"/>
  <c r="AF7" i="2" s="1"/>
  <c r="AG7" i="2" s="1"/>
  <c r="X6" i="2"/>
  <c r="Y6" i="2"/>
  <c r="AF6" i="2"/>
  <c r="AG6" i="2" s="1"/>
  <c r="U7" i="2"/>
  <c r="S7" i="2"/>
  <c r="R7" i="2"/>
  <c r="T7" i="2" s="1"/>
  <c r="Z9" i="2"/>
  <c r="AA9" i="2" s="1"/>
  <c r="AF10" i="2"/>
  <c r="AG10" i="2" s="1"/>
  <c r="Z7" i="2" l="1"/>
  <c r="AA7" i="2" s="1"/>
  <c r="Z10" i="2"/>
  <c r="AA10" i="2" s="1"/>
  <c r="Z6" i="2"/>
  <c r="AA6" i="2" s="1"/>
  <c r="AF8" i="2"/>
  <c r="AG8" i="2" s="1"/>
</calcChain>
</file>

<file path=xl/sharedStrings.xml><?xml version="1.0" encoding="utf-8"?>
<sst xmlns="http://schemas.openxmlformats.org/spreadsheetml/2006/main" count="160" uniqueCount="141">
  <si>
    <t>介護老人福祉施設利用料の概算</t>
    <rPh sb="0" eb="2">
      <t>カイゴ</t>
    </rPh>
    <rPh sb="2" eb="4">
      <t>ロウジン</t>
    </rPh>
    <rPh sb="4" eb="6">
      <t>フクシ</t>
    </rPh>
    <rPh sb="6" eb="8">
      <t>シセツ</t>
    </rPh>
    <rPh sb="8" eb="11">
      <t>リヨウリョウ</t>
    </rPh>
    <rPh sb="12" eb="14">
      <t>ガイサン</t>
    </rPh>
    <phoneticPr fontId="3"/>
  </si>
  <si>
    <t>利用料</t>
    <rPh sb="0" eb="2">
      <t>リヨウ</t>
    </rPh>
    <rPh sb="2" eb="3">
      <t>リョウ</t>
    </rPh>
    <phoneticPr fontId="3"/>
  </si>
  <si>
    <t>預り金</t>
    <rPh sb="0" eb="1">
      <t>アズカ</t>
    </rPh>
    <rPh sb="2" eb="3">
      <t>キン</t>
    </rPh>
    <phoneticPr fontId="3"/>
  </si>
  <si>
    <t>①</t>
    <phoneticPr fontId="3"/>
  </si>
  <si>
    <t>要介護度を選んでください。</t>
    <rPh sb="0" eb="3">
      <t>ヨウカイゴ</t>
    </rPh>
    <rPh sb="3" eb="4">
      <t>ド</t>
    </rPh>
    <rPh sb="5" eb="6">
      <t>エラ</t>
    </rPh>
    <phoneticPr fontId="3"/>
  </si>
  <si>
    <t>要介護５１割</t>
    <rPh sb="0" eb="3">
      <t>ヨウカイゴ</t>
    </rPh>
    <rPh sb="5" eb="6">
      <t>ワリ</t>
    </rPh>
    <phoneticPr fontId="3"/>
  </si>
  <si>
    <t>★ 介護保険被保険者証の要介護状態等区分をご確認ください。</t>
    <rPh sb="2" eb="4">
      <t>カイゴ</t>
    </rPh>
    <rPh sb="4" eb="6">
      <t>ホケン</t>
    </rPh>
    <rPh sb="6" eb="10">
      <t>ヒホケンシャ</t>
    </rPh>
    <rPh sb="10" eb="11">
      <t>アカシ</t>
    </rPh>
    <rPh sb="12" eb="15">
      <t>ヨウカイゴ</t>
    </rPh>
    <rPh sb="15" eb="17">
      <t>ジョウタイ</t>
    </rPh>
    <rPh sb="17" eb="18">
      <t>トウ</t>
    </rPh>
    <rPh sb="18" eb="20">
      <t>クブン</t>
    </rPh>
    <rPh sb="22" eb="24">
      <t>カクニン</t>
    </rPh>
    <phoneticPr fontId="3"/>
  </si>
  <si>
    <t>要介護５</t>
    <rPh sb="0" eb="3">
      <t>ヨウカイゴ</t>
    </rPh>
    <phoneticPr fontId="3"/>
  </si>
  <si>
    <t>１割</t>
    <rPh sb="1" eb="2">
      <t>ワリ</t>
    </rPh>
    <phoneticPr fontId="3"/>
  </si>
  <si>
    <t>要介護５２割</t>
    <rPh sb="0" eb="3">
      <t>ヨウカイゴ</t>
    </rPh>
    <rPh sb="5" eb="6">
      <t>ワリ</t>
    </rPh>
    <phoneticPr fontId="3"/>
  </si>
  <si>
    <t>要介護４</t>
    <rPh sb="0" eb="3">
      <t>ヨウカイゴ</t>
    </rPh>
    <phoneticPr fontId="3"/>
  </si>
  <si>
    <t>２割</t>
    <rPh sb="1" eb="2">
      <t>ワリ</t>
    </rPh>
    <phoneticPr fontId="3"/>
  </si>
  <si>
    <t>要介護４１割</t>
    <rPh sb="0" eb="3">
      <t>ヨウカイゴ</t>
    </rPh>
    <rPh sb="5" eb="6">
      <t>ワリ</t>
    </rPh>
    <phoneticPr fontId="3"/>
  </si>
  <si>
    <t>要介護３</t>
    <rPh sb="0" eb="3">
      <t>ヨウカイゴ</t>
    </rPh>
    <phoneticPr fontId="3"/>
  </si>
  <si>
    <t>要介護４２割</t>
    <rPh sb="0" eb="3">
      <t>ヨウカイゴ</t>
    </rPh>
    <rPh sb="5" eb="6">
      <t>ワリ</t>
    </rPh>
    <phoneticPr fontId="3"/>
  </si>
  <si>
    <t>②</t>
    <phoneticPr fontId="3"/>
  </si>
  <si>
    <t>介護負担割合を選んでください。</t>
    <rPh sb="0" eb="2">
      <t>カイゴ</t>
    </rPh>
    <rPh sb="2" eb="4">
      <t>フタン</t>
    </rPh>
    <rPh sb="4" eb="6">
      <t>ワリアイ</t>
    </rPh>
    <rPh sb="7" eb="8">
      <t>エラ</t>
    </rPh>
    <phoneticPr fontId="3"/>
  </si>
  <si>
    <t>要介護２</t>
    <rPh sb="0" eb="3">
      <t>ヨウカイゴ</t>
    </rPh>
    <phoneticPr fontId="3"/>
  </si>
  <si>
    <t>要介護３１割</t>
    <rPh sb="0" eb="3">
      <t>ヨウカイゴ</t>
    </rPh>
    <rPh sb="5" eb="6">
      <t>ワリ</t>
    </rPh>
    <phoneticPr fontId="3"/>
  </si>
  <si>
    <t>★ 介護保険負担割合証をご確認ください。</t>
    <rPh sb="2" eb="4">
      <t>カイゴ</t>
    </rPh>
    <rPh sb="4" eb="6">
      <t>ホケン</t>
    </rPh>
    <rPh sb="6" eb="8">
      <t>フタン</t>
    </rPh>
    <rPh sb="8" eb="10">
      <t>ワリアイ</t>
    </rPh>
    <rPh sb="10" eb="11">
      <t>ショウ</t>
    </rPh>
    <rPh sb="13" eb="15">
      <t>カクニン</t>
    </rPh>
    <phoneticPr fontId="3"/>
  </si>
  <si>
    <t>要介護１</t>
    <rPh sb="0" eb="3">
      <t>ヨウカイゴ</t>
    </rPh>
    <phoneticPr fontId="3"/>
  </si>
  <si>
    <t>要介護３２割</t>
    <rPh sb="0" eb="3">
      <t>ヨウカイゴ</t>
    </rPh>
    <rPh sb="5" eb="6">
      <t>ワリ</t>
    </rPh>
    <phoneticPr fontId="3"/>
  </si>
  <si>
    <t>要介護２１割</t>
    <rPh sb="0" eb="3">
      <t>ヨウカイゴ</t>
    </rPh>
    <rPh sb="5" eb="6">
      <t>ワリ</t>
    </rPh>
    <phoneticPr fontId="3"/>
  </si>
  <si>
    <t>要介護２２割</t>
    <rPh sb="0" eb="3">
      <t>ヨウカイゴ</t>
    </rPh>
    <rPh sb="5" eb="6">
      <t>ワリ</t>
    </rPh>
    <phoneticPr fontId="3"/>
  </si>
  <si>
    <t>③</t>
    <phoneticPr fontId="3"/>
  </si>
  <si>
    <t>食費・居住費（多床室）の金額を選んでください。</t>
    <rPh sb="0" eb="2">
      <t>ショクヒ</t>
    </rPh>
    <rPh sb="3" eb="5">
      <t>キョジュウ</t>
    </rPh>
    <rPh sb="5" eb="6">
      <t>ヒ</t>
    </rPh>
    <rPh sb="7" eb="8">
      <t>タ</t>
    </rPh>
    <rPh sb="8" eb="9">
      <t>トコ</t>
    </rPh>
    <rPh sb="9" eb="10">
      <t>シツ</t>
    </rPh>
    <rPh sb="12" eb="14">
      <t>キンガク</t>
    </rPh>
    <rPh sb="15" eb="16">
      <t>エラ</t>
    </rPh>
    <phoneticPr fontId="3"/>
  </si>
  <si>
    <t>要介護１１割</t>
    <rPh sb="0" eb="3">
      <t>ヨウカイゴ</t>
    </rPh>
    <rPh sb="5" eb="6">
      <t>ワリ</t>
    </rPh>
    <phoneticPr fontId="3"/>
  </si>
  <si>
    <t>★ 介護保険負担限度額認定証をご確認ください。</t>
    <rPh sb="2" eb="4">
      <t>カイゴ</t>
    </rPh>
    <rPh sb="4" eb="6">
      <t>ホケン</t>
    </rPh>
    <rPh sb="6" eb="8">
      <t>フタン</t>
    </rPh>
    <rPh sb="8" eb="10">
      <t>ゲンド</t>
    </rPh>
    <rPh sb="10" eb="11">
      <t>ガク</t>
    </rPh>
    <rPh sb="11" eb="14">
      <t>ニンテイショウ</t>
    </rPh>
    <rPh sb="16" eb="18">
      <t>カクニン</t>
    </rPh>
    <phoneticPr fontId="3"/>
  </si>
  <si>
    <t>要介護１２割</t>
    <rPh sb="0" eb="3">
      <t>ヨウカイゴ</t>
    </rPh>
    <rPh sb="5" eb="6">
      <t>ワリ</t>
    </rPh>
    <phoneticPr fontId="3"/>
  </si>
  <si>
    <t xml:space="preserve">食　費 </t>
    <rPh sb="0" eb="1">
      <t>ショク</t>
    </rPh>
    <rPh sb="2" eb="3">
      <t>ヒ</t>
    </rPh>
    <phoneticPr fontId="3"/>
  </si>
  <si>
    <t>円</t>
    <rPh sb="0" eb="1">
      <t>エン</t>
    </rPh>
    <phoneticPr fontId="3"/>
  </si>
  <si>
    <t xml:space="preserve">居住費 </t>
    <rPh sb="0" eb="2">
      <t>キョジュウ</t>
    </rPh>
    <rPh sb="2" eb="3">
      <t>ヒ</t>
    </rPh>
    <phoneticPr fontId="3"/>
  </si>
  <si>
    <t xml:space="preserve">円 </t>
    <rPh sb="0" eb="1">
      <t>エン</t>
    </rPh>
    <phoneticPr fontId="3"/>
  </si>
  <si>
    <t>　  （多床室）</t>
    <rPh sb="4" eb="7">
      <t>タショウシツ</t>
    </rPh>
    <phoneticPr fontId="3"/>
  </si>
  <si>
    <t>ひと月（30日）の施設利用料の目安は次のとおりです。</t>
    <rPh sb="2" eb="3">
      <t>ツキ</t>
    </rPh>
    <rPh sb="6" eb="7">
      <t>ニチ</t>
    </rPh>
    <rPh sb="9" eb="11">
      <t>シセツ</t>
    </rPh>
    <rPh sb="11" eb="14">
      <t>リヨウリョウ</t>
    </rPh>
    <rPh sb="15" eb="17">
      <t>メヤス</t>
    </rPh>
    <rPh sb="18" eb="19">
      <t>ツギ</t>
    </rPh>
    <phoneticPr fontId="3"/>
  </si>
  <si>
    <t>円／月</t>
    <rPh sb="0" eb="1">
      <t>エン</t>
    </rPh>
    <rPh sb="2" eb="3">
      <t>ツキ</t>
    </rPh>
    <phoneticPr fontId="3"/>
  </si>
  <si>
    <t>内訳：</t>
    <rPh sb="0" eb="2">
      <t>ウチワケ</t>
    </rPh>
    <phoneticPr fontId="3"/>
  </si>
  <si>
    <t>食　費</t>
    <rPh sb="0" eb="1">
      <t>ショク</t>
    </rPh>
    <rPh sb="2" eb="3">
      <t>ヒ</t>
    </rPh>
    <phoneticPr fontId="3"/>
  </si>
  <si>
    <t>居住費</t>
    <rPh sb="0" eb="2">
      <t>キョジュウ</t>
    </rPh>
    <rPh sb="2" eb="3">
      <t>ヒ</t>
    </rPh>
    <phoneticPr fontId="3"/>
  </si>
  <si>
    <t>※ 上記金額は概算であり、加算算定などの諸条件により、実際の金額とは異なります。</t>
    <phoneticPr fontId="3"/>
  </si>
  <si>
    <t>３割</t>
    <rPh sb="1" eb="2">
      <t>ワリ</t>
    </rPh>
    <phoneticPr fontId="3"/>
  </si>
  <si>
    <t>要介護５３割</t>
    <rPh sb="0" eb="3">
      <t>ヨウカイゴ</t>
    </rPh>
    <rPh sb="5" eb="6">
      <t>ワリ</t>
    </rPh>
    <phoneticPr fontId="3"/>
  </si>
  <si>
    <t>要介護４３割</t>
    <rPh sb="0" eb="3">
      <t>ヨウカイゴ</t>
    </rPh>
    <rPh sb="5" eb="6">
      <t>ワリ</t>
    </rPh>
    <phoneticPr fontId="3"/>
  </si>
  <si>
    <t>要介護３３割</t>
    <rPh sb="0" eb="3">
      <t>ヨウカイゴ</t>
    </rPh>
    <rPh sb="5" eb="6">
      <t>ワリ</t>
    </rPh>
    <phoneticPr fontId="3"/>
  </si>
  <si>
    <t>要介護２３割</t>
    <rPh sb="0" eb="3">
      <t>ヨウカイゴ</t>
    </rPh>
    <rPh sb="5" eb="6">
      <t>ワリ</t>
    </rPh>
    <phoneticPr fontId="3"/>
  </si>
  <si>
    <t>要介護１３割</t>
    <rPh sb="0" eb="3">
      <t>ヨウカイゴ</t>
    </rPh>
    <rPh sb="5" eb="6">
      <t>ワリ</t>
    </rPh>
    <phoneticPr fontId="3"/>
  </si>
  <si>
    <t>新型コロナウイルス感染症への対応 ～9/30</t>
    <rPh sb="0" eb="2">
      <t>シンガタ</t>
    </rPh>
    <rPh sb="9" eb="12">
      <t>カンセンショウ</t>
    </rPh>
    <rPh sb="14" eb="16">
      <t>タイオウ</t>
    </rPh>
    <phoneticPr fontId="1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</si>
  <si>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2"/>
  </si>
  <si>
    <t>介護職員処遇改善加算</t>
  </si>
  <si>
    <t>安全対策体制加算</t>
    <rPh sb="0" eb="2">
      <t>アンゼン</t>
    </rPh>
    <rPh sb="2" eb="4">
      <t>タイサク</t>
    </rPh>
    <rPh sb="4" eb="6">
      <t>タイセイ</t>
    </rPh>
    <rPh sb="6" eb="8">
      <t>カサン</t>
    </rPh>
    <phoneticPr fontId="12"/>
  </si>
  <si>
    <t>科学的介護推進体制加算Ⅱ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2"/>
  </si>
  <si>
    <t>科学的介護推進体制加算Ⅰ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2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</si>
  <si>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12"/>
  </si>
  <si>
    <t>排せつ支援加算Ⅳ</t>
    <phoneticPr fontId="12"/>
  </si>
  <si>
    <t>排泄支援加算Ⅲ</t>
    <rPh sb="0" eb="2">
      <t>ハイセツ</t>
    </rPh>
    <rPh sb="2" eb="4">
      <t>シエン</t>
    </rPh>
    <rPh sb="4" eb="6">
      <t>カサン</t>
    </rPh>
    <phoneticPr fontId="12"/>
  </si>
  <si>
    <t>排泄支援加算Ⅱ</t>
    <rPh sb="0" eb="2">
      <t>ハイセツ</t>
    </rPh>
    <rPh sb="2" eb="4">
      <t>シエン</t>
    </rPh>
    <rPh sb="4" eb="6">
      <t>カサン</t>
    </rPh>
    <phoneticPr fontId="12"/>
  </si>
  <si>
    <t>排泄支援加算Ⅰ</t>
    <rPh sb="0" eb="2">
      <t>ハイセツ</t>
    </rPh>
    <rPh sb="2" eb="4">
      <t>シエン</t>
    </rPh>
    <rPh sb="4" eb="6">
      <t>カサン</t>
    </rPh>
    <phoneticPr fontId="12"/>
  </si>
  <si>
    <t>褥瘡マネジメント加算Ⅱ</t>
    <phoneticPr fontId="12"/>
  </si>
  <si>
    <t>褥瘡マネジメント加算Ⅰ</t>
    <phoneticPr fontId="12"/>
  </si>
  <si>
    <t>認知症専門ケア加算Ⅱ</t>
    <phoneticPr fontId="12"/>
  </si>
  <si>
    <t>認知症専門ケア加算Ⅰ</t>
    <phoneticPr fontId="12"/>
  </si>
  <si>
    <t>在宅・入所相互利用加算</t>
    <phoneticPr fontId="12"/>
  </si>
  <si>
    <t>在宅復帰支援機能加算</t>
    <phoneticPr fontId="12"/>
  </si>
  <si>
    <t>看取介護Ⅱ　死亡日</t>
  </si>
  <si>
    <t>看取介護Ⅱ　2日又は3日</t>
  </si>
  <si>
    <t>看取介護Ⅱ　4日以上30日以下</t>
  </si>
  <si>
    <t>看取介護Ⅱ　31日以上45日以下</t>
    <phoneticPr fontId="12"/>
  </si>
  <si>
    <t>看取介護Ⅰ　死亡日</t>
  </si>
  <si>
    <t>看取介護Ⅰ　2日又は3日</t>
  </si>
  <si>
    <t>看取介護Ⅰ　4日以上30日以下</t>
  </si>
  <si>
    <t>看取介護Ⅰ　31日以上45日以下</t>
    <phoneticPr fontId="12"/>
  </si>
  <si>
    <t>退所前連携加算</t>
    <phoneticPr fontId="12"/>
  </si>
  <si>
    <t>退所時相談援助加算</t>
    <phoneticPr fontId="12"/>
  </si>
  <si>
    <t>退所後訪問相談援助加算</t>
    <rPh sb="2" eb="3">
      <t>ゴ</t>
    </rPh>
    <phoneticPr fontId="12"/>
  </si>
  <si>
    <t>退所前訪問相談援助加算</t>
    <phoneticPr fontId="12"/>
  </si>
  <si>
    <t>配置医師緊急時対応加算　深夜</t>
  </si>
  <si>
    <t>配置医師緊急時対応加算　早朝・夜間</t>
  </si>
  <si>
    <t>再入所時栄養連携加算</t>
  </si>
  <si>
    <t>初期加算</t>
  </si>
  <si>
    <t>外泊時在宅サービス利用費用</t>
  </si>
  <si>
    <t>外泊時費用</t>
  </si>
  <si>
    <t>療養食加算（１日に３回を限度）</t>
    <rPh sb="7" eb="8">
      <t>ニチ</t>
    </rPh>
    <rPh sb="10" eb="11">
      <t>カイ</t>
    </rPh>
    <rPh sb="12" eb="14">
      <t>ゲンド</t>
    </rPh>
    <phoneticPr fontId="12"/>
  </si>
  <si>
    <t>口腔衛生管理加算Ⅱ</t>
    <rPh sb="6" eb="8">
      <t>カサン</t>
    </rPh>
    <phoneticPr fontId="12"/>
  </si>
  <si>
    <t>口腔衛生管理加算Ⅰ</t>
    <rPh sb="6" eb="8">
      <t>カサン</t>
    </rPh>
    <phoneticPr fontId="12"/>
  </si>
  <si>
    <t>経口維持加算Ⅱ</t>
  </si>
  <si>
    <t>経口維持加算Ⅰ</t>
  </si>
  <si>
    <t>経口移行加算</t>
  </si>
  <si>
    <t>栄養マネジメント強化加算</t>
    <rPh sb="8" eb="10">
      <t>キョウカ</t>
    </rPh>
    <phoneticPr fontId="12"/>
  </si>
  <si>
    <t>若年性認知症入所者受入加算</t>
  </si>
  <si>
    <t>生活機能向上連携加算Ⅱ</t>
    <phoneticPr fontId="12"/>
  </si>
  <si>
    <t>ＡＤＬ維持等加算Ⅱ</t>
    <rPh sb="3" eb="5">
      <t>イジ</t>
    </rPh>
    <rPh sb="5" eb="6">
      <t>トウ</t>
    </rPh>
    <rPh sb="6" eb="8">
      <t>カサン</t>
    </rPh>
    <phoneticPr fontId="12"/>
  </si>
  <si>
    <t>ＡＤＬ維持等加算Ⅰ</t>
    <rPh sb="3" eb="5">
      <t>イジ</t>
    </rPh>
    <rPh sb="5" eb="6">
      <t>トウ</t>
    </rPh>
    <rPh sb="6" eb="8">
      <t>カサン</t>
    </rPh>
    <phoneticPr fontId="12"/>
  </si>
  <si>
    <t>個別機能訓練加算Ⅱ</t>
    <phoneticPr fontId="12"/>
  </si>
  <si>
    <t>個別機能訓練加算Ⅰ</t>
    <phoneticPr fontId="12"/>
  </si>
  <si>
    <t>サービス提供体制強化加算Ⅲ</t>
  </si>
  <si>
    <t>サービス提供体制強化加算Ⅱ</t>
    <phoneticPr fontId="12"/>
  </si>
  <si>
    <t>サービス提供体制強化加算Ⅰ</t>
    <phoneticPr fontId="12"/>
  </si>
  <si>
    <t>精神科医師による療養指導</t>
  </si>
  <si>
    <t>看護体制Ⅱ 定員51人以上</t>
  </si>
  <si>
    <t>看護体制Ⅰ 定員51人以上</t>
  </si>
  <si>
    <t>夜勤職員配置Ⅲ　定員51人以上</t>
  </si>
  <si>
    <t>夜勤職員配置Ⅰ　定員51人以上</t>
  </si>
  <si>
    <t>日常生活継続支援Ⅰ</t>
  </si>
  <si>
    <t>加算</t>
    <rPh sb="0" eb="2">
      <t>カサン</t>
    </rPh>
    <phoneticPr fontId="16"/>
  </si>
  <si>
    <t>要介護５</t>
    <rPh sb="0" eb="3">
      <t>ヨウカイゴ</t>
    </rPh>
    <phoneticPr fontId="12"/>
  </si>
  <si>
    <t>要介護４</t>
    <rPh sb="0" eb="3">
      <t>ヨウカイゴ</t>
    </rPh>
    <phoneticPr fontId="12"/>
  </si>
  <si>
    <t>要介護３</t>
    <rPh sb="0" eb="3">
      <t>ヨウカイゴ</t>
    </rPh>
    <phoneticPr fontId="12"/>
  </si>
  <si>
    <t>要介護２</t>
    <rPh sb="0" eb="3">
      <t>ヨウカイゴ</t>
    </rPh>
    <phoneticPr fontId="12"/>
  </si>
  <si>
    <t>算定加算</t>
    <rPh sb="0" eb="2">
      <t>サンテイ</t>
    </rPh>
    <rPh sb="2" eb="4">
      <t>カサン</t>
    </rPh>
    <phoneticPr fontId="12"/>
  </si>
  <si>
    <t>要介護１</t>
    <rPh sb="0" eb="3">
      <t>ヨウカイゴ</t>
    </rPh>
    <phoneticPr fontId="12"/>
  </si>
  <si>
    <t>従来型個室</t>
    <rPh sb="0" eb="3">
      <t>ジュウライガタ</t>
    </rPh>
    <rPh sb="3" eb="5">
      <t>コシツ</t>
    </rPh>
    <phoneticPr fontId="12"/>
  </si>
  <si>
    <t>要介護５</t>
    <rPh sb="0" eb="1">
      <t>ヨウ</t>
    </rPh>
    <rPh sb="1" eb="3">
      <t>カイゴ</t>
    </rPh>
    <phoneticPr fontId="12"/>
  </si>
  <si>
    <t>要介護４</t>
    <rPh sb="0" eb="1">
      <t>ヨウ</t>
    </rPh>
    <rPh sb="1" eb="3">
      <t>カイゴ</t>
    </rPh>
    <phoneticPr fontId="12"/>
  </si>
  <si>
    <t>要介護３</t>
    <rPh sb="0" eb="1">
      <t>ヨウ</t>
    </rPh>
    <rPh sb="1" eb="3">
      <t>カイゴ</t>
    </rPh>
    <phoneticPr fontId="12"/>
  </si>
  <si>
    <t>要介護２</t>
    <rPh sb="0" eb="1">
      <t>ヨウ</t>
    </rPh>
    <rPh sb="1" eb="3">
      <t>カイゴ</t>
    </rPh>
    <phoneticPr fontId="12"/>
  </si>
  <si>
    <t>要介護１</t>
    <rPh sb="0" eb="1">
      <t>ヨウ</t>
    </rPh>
    <rPh sb="1" eb="3">
      <t>カイゴ</t>
    </rPh>
    <phoneticPr fontId="12"/>
  </si>
  <si>
    <t>多床室</t>
    <rPh sb="0" eb="3">
      <t>タショウシツ</t>
    </rPh>
    <phoneticPr fontId="12"/>
  </si>
  <si>
    <t>利用料</t>
    <rPh sb="0" eb="3">
      <t>リヨウリョウ</t>
    </rPh>
    <phoneticPr fontId="12"/>
  </si>
  <si>
    <t>単位数</t>
    <rPh sb="0" eb="3">
      <t>タンイスウ</t>
    </rPh>
    <phoneticPr fontId="12"/>
  </si>
  <si>
    <t>暫定利用料</t>
    <rPh sb="0" eb="2">
      <t>ザンテイ</t>
    </rPh>
    <rPh sb="2" eb="5">
      <t>リヨウリョウ</t>
    </rPh>
    <phoneticPr fontId="12"/>
  </si>
  <si>
    <t>処遇改善+特定処遇</t>
    <rPh sb="0" eb="2">
      <t>ショグウ</t>
    </rPh>
    <rPh sb="2" eb="4">
      <t>カイゼン</t>
    </rPh>
    <rPh sb="5" eb="9">
      <t>トクテイショグウ</t>
    </rPh>
    <phoneticPr fontId="12"/>
  </si>
  <si>
    <t>利用料+加算</t>
    <rPh sb="0" eb="3">
      <t>リヨウリョウ</t>
    </rPh>
    <rPh sb="4" eb="6">
      <t>カサン</t>
    </rPh>
    <phoneticPr fontId="12"/>
  </si>
  <si>
    <t>利用料</t>
    <rPh sb="0" eb="3">
      <t>リヨウリョウ</t>
    </rPh>
    <phoneticPr fontId="12"/>
  </si>
  <si>
    <t>利用者(3割)</t>
    <rPh sb="0" eb="3">
      <t>リヨウシャ</t>
    </rPh>
    <rPh sb="5" eb="6">
      <t>ワリ</t>
    </rPh>
    <phoneticPr fontId="16"/>
  </si>
  <si>
    <t>国保連(7割)</t>
    <rPh sb="0" eb="3">
      <t>コクホレン</t>
    </rPh>
    <rPh sb="5" eb="6">
      <t>ワリ</t>
    </rPh>
    <phoneticPr fontId="16"/>
  </si>
  <si>
    <t>利用者(2割)</t>
    <rPh sb="0" eb="3">
      <t>リヨウシャ</t>
    </rPh>
    <rPh sb="5" eb="6">
      <t>ワリ</t>
    </rPh>
    <phoneticPr fontId="16"/>
  </si>
  <si>
    <t>国保連(8割)</t>
    <rPh sb="0" eb="3">
      <t>コクホレン</t>
    </rPh>
    <rPh sb="5" eb="6">
      <t>ワリ</t>
    </rPh>
    <phoneticPr fontId="16"/>
  </si>
  <si>
    <t>利用者(1割)</t>
    <rPh sb="0" eb="3">
      <t>リヨウシャ</t>
    </rPh>
    <rPh sb="5" eb="6">
      <t>ワリ</t>
    </rPh>
    <phoneticPr fontId="16"/>
  </si>
  <si>
    <t>国保連(9割)</t>
    <rPh sb="0" eb="3">
      <t>コクホレン</t>
    </rPh>
    <rPh sb="5" eb="6">
      <t>ワリ</t>
    </rPh>
    <phoneticPr fontId="16"/>
  </si>
  <si>
    <t>介護報酬</t>
    <rPh sb="0" eb="2">
      <t>カイゴ</t>
    </rPh>
    <rPh sb="2" eb="4">
      <t>ホウシュウ</t>
    </rPh>
    <phoneticPr fontId="16"/>
  </si>
  <si>
    <t>単位数</t>
    <rPh sb="0" eb="3">
      <t>タンイスウ</t>
    </rPh>
    <phoneticPr fontId="16"/>
  </si>
  <si>
    <t>３割</t>
    <rPh sb="1" eb="2">
      <t>ワリ</t>
    </rPh>
    <phoneticPr fontId="12"/>
  </si>
  <si>
    <t>２割</t>
    <rPh sb="1" eb="2">
      <t>ワリ</t>
    </rPh>
    <phoneticPr fontId="12"/>
  </si>
  <si>
    <t>１割</t>
    <rPh sb="1" eb="2">
      <t>ワリ</t>
    </rPh>
    <phoneticPr fontId="12"/>
  </si>
  <si>
    <t>地域単価</t>
    <rPh sb="0" eb="2">
      <t>チイキ</t>
    </rPh>
    <rPh sb="2" eb="4">
      <t>タンカ</t>
    </rPh>
    <phoneticPr fontId="12"/>
  </si>
  <si>
    <t>●介護老人福祉施設</t>
    <rPh sb="1" eb="3">
      <t>カイゴ</t>
    </rPh>
    <rPh sb="3" eb="5">
      <t>ロウジン</t>
    </rPh>
    <rPh sb="5" eb="7">
      <t>フクシ</t>
    </rPh>
    <rPh sb="7" eb="9">
      <t>シセツ</t>
    </rPh>
    <phoneticPr fontId="12"/>
  </si>
  <si>
    <t>注：認定証をお持ちではない方は、
　　　食　費　１，８００円
　　　居住費 　　  ８５５円 
　　　　　　　　　を選んでください。</t>
    <rPh sb="0" eb="1">
      <t>チュウ</t>
    </rPh>
    <rPh sb="2" eb="5">
      <t>ニンテイショウ</t>
    </rPh>
    <rPh sb="7" eb="8">
      <t>モ</t>
    </rPh>
    <rPh sb="13" eb="14">
      <t>カタ</t>
    </rPh>
    <rPh sb="20" eb="21">
      <t>ショク</t>
    </rPh>
    <rPh sb="22" eb="23">
      <t>ヒ</t>
    </rPh>
    <rPh sb="29" eb="30">
      <t>エン</t>
    </rPh>
    <rPh sb="34" eb="36">
      <t>キョジュウ</t>
    </rPh>
    <rPh sb="36" eb="37">
      <t>ヒ</t>
    </rPh>
    <rPh sb="45" eb="46">
      <t>エン</t>
    </rPh>
    <rPh sb="58" eb="59">
      <t>エラ</t>
    </rPh>
    <phoneticPr fontId="3"/>
  </si>
  <si>
    <t>※預り金等管理代行サービス費（月額２，０００円）を含む。</t>
  </si>
  <si>
    <t xml:space="preserve">※ 別途、行事参加費、行事食費、サークル活動に関わる原材料費、医療費などが必要となります。 </t>
    <rPh sb="2" eb="4">
      <t>ベット</t>
    </rPh>
    <rPh sb="5" eb="7">
      <t>ギョウジ</t>
    </rPh>
    <rPh sb="7" eb="10">
      <t>サンカヒ</t>
    </rPh>
    <rPh sb="11" eb="13">
      <t>ギョウジ</t>
    </rPh>
    <rPh sb="13" eb="15">
      <t>ショクヒ</t>
    </rPh>
    <rPh sb="20" eb="22">
      <t>カツドウ</t>
    </rPh>
    <rPh sb="23" eb="24">
      <t>カカ</t>
    </rPh>
    <rPh sb="26" eb="29">
      <t>ゲンザイリョウ</t>
    </rPh>
    <rPh sb="29" eb="30">
      <t>ヒ</t>
    </rPh>
    <rPh sb="31" eb="34">
      <t>イリョウヒ</t>
    </rPh>
    <rPh sb="37" eb="39">
      <t>ヒツヨウ</t>
    </rPh>
    <phoneticPr fontId="3"/>
  </si>
  <si>
    <r>
      <t>生活機能向上連携加算Ⅱ　</t>
    </r>
    <r>
      <rPr>
        <sz val="5"/>
        <rFont val="ＭＳ Ｐゴシック"/>
        <family val="3"/>
        <charset val="128"/>
        <scheme val="minor"/>
      </rPr>
      <t>個別機能訓練加算あり</t>
    </r>
    <r>
      <rPr>
        <sz val="10"/>
        <rFont val="ＭＳ Ｐゴシック"/>
        <family val="3"/>
        <charset val="128"/>
        <scheme val="minor"/>
      </rPr>
      <t>　</t>
    </r>
    <phoneticPr fontId="12"/>
  </si>
  <si>
    <r>
      <t>褥瘡マネジメント加算Ⅲ</t>
    </r>
    <r>
      <rPr>
        <sz val="8"/>
        <rFont val="ＭＳ Ｐゴシック"/>
        <family val="3"/>
        <charset val="128"/>
        <scheme val="minor"/>
      </rPr>
      <t>（3月に1回を限度）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</si>
</sst>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%"/>
    <numFmt numFmtId="178" formatCode="#,##0_ ;[Red]\-#,##0\ 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2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0"/>
      <color rgb="FF7030A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Dot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indexed="64"/>
      </top>
      <bottom/>
      <diagonal/>
    </border>
    <border>
      <left style="double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176" fontId="5" fillId="2" borderId="0" xfId="0" applyNumberFormat="1" applyFont="1" applyFill="1" applyProtection="1">
      <alignment vertical="center"/>
      <protection hidden="1"/>
    </xf>
    <xf numFmtId="176" fontId="5" fillId="2" borderId="0" xfId="0" applyNumberFormat="1" applyFont="1" applyFill="1" applyAlignment="1" applyProtection="1">
      <alignment horizontal="center" vertical="center"/>
      <protection hidden="1"/>
    </xf>
    <xf numFmtId="176" fontId="6" fillId="2" borderId="0" xfId="0" applyNumberFormat="1" applyFont="1" applyFill="1" applyProtection="1">
      <alignment vertical="center"/>
      <protection hidden="1"/>
    </xf>
    <xf numFmtId="176" fontId="6" fillId="2" borderId="0" xfId="0" applyNumberFormat="1" applyFont="1" applyFill="1" applyAlignment="1" applyProtection="1">
      <alignment vertical="center"/>
      <protection hidden="1"/>
    </xf>
    <xf numFmtId="176" fontId="7" fillId="2" borderId="0" xfId="0" applyNumberFormat="1" applyFont="1" applyFill="1" applyAlignment="1" applyProtection="1">
      <alignment vertical="top"/>
      <protection hidden="1"/>
    </xf>
    <xf numFmtId="176" fontId="5" fillId="2" borderId="3" xfId="0" applyNumberFormat="1" applyFont="1" applyFill="1" applyBorder="1" applyProtection="1">
      <alignment vertical="center"/>
      <protection hidden="1"/>
    </xf>
    <xf numFmtId="176" fontId="5" fillId="2" borderId="3" xfId="0" applyNumberFormat="1" applyFont="1" applyFill="1" applyBorder="1" applyAlignment="1" applyProtection="1">
      <alignment horizontal="center" vertical="center"/>
      <protection hidden="1"/>
    </xf>
    <xf numFmtId="176" fontId="5" fillId="2" borderId="0" xfId="0" applyNumberFormat="1" applyFont="1" applyFill="1" applyBorder="1" applyAlignment="1" applyProtection="1">
      <alignment vertical="center"/>
      <protection hidden="1"/>
    </xf>
    <xf numFmtId="176" fontId="7" fillId="2" borderId="5" xfId="0" applyNumberFormat="1" applyFont="1" applyFill="1" applyBorder="1" applyAlignment="1" applyProtection="1">
      <alignment vertical="center"/>
      <protection hidden="1"/>
    </xf>
    <xf numFmtId="176" fontId="7" fillId="2" borderId="0" xfId="0" applyNumberFormat="1" applyFont="1" applyFill="1" applyBorder="1" applyAlignment="1" applyProtection="1">
      <alignment horizontal="right"/>
      <protection hidden="1"/>
    </xf>
    <xf numFmtId="176" fontId="7" fillId="2" borderId="0" xfId="0" applyNumberFormat="1" applyFont="1" applyFill="1" applyAlignment="1" applyProtection="1">
      <protection hidden="1"/>
    </xf>
    <xf numFmtId="176" fontId="7" fillId="2" borderId="0" xfId="0" applyNumberFormat="1" applyFont="1" applyFill="1" applyBorder="1" applyAlignment="1" applyProtection="1">
      <alignment horizontal="right" vertical="center"/>
      <protection hidden="1"/>
    </xf>
    <xf numFmtId="176" fontId="7" fillId="2" borderId="0" xfId="0" applyNumberFormat="1" applyFont="1" applyFill="1" applyProtection="1">
      <alignment vertical="center"/>
      <protection hidden="1"/>
    </xf>
    <xf numFmtId="176" fontId="7" fillId="2" borderId="0" xfId="0" applyNumberFormat="1" applyFont="1" applyFill="1" applyBorder="1" applyAlignment="1" applyProtection="1">
      <alignment vertical="center"/>
      <protection hidden="1"/>
    </xf>
    <xf numFmtId="176" fontId="7" fillId="2" borderId="0" xfId="0" applyNumberFormat="1" applyFont="1" applyFill="1" applyBorder="1" applyAlignment="1" applyProtection="1">
      <alignment horizontal="right" vertical="top"/>
      <protection hidden="1"/>
    </xf>
    <xf numFmtId="176" fontId="7" fillId="2" borderId="0" xfId="0" applyNumberFormat="1" applyFont="1" applyFill="1" applyBorder="1" applyAlignment="1" applyProtection="1">
      <alignment vertical="top"/>
      <protection hidden="1"/>
    </xf>
    <xf numFmtId="176" fontId="5" fillId="2" borderId="0" xfId="0" applyNumberFormat="1" applyFont="1" applyFill="1" applyAlignment="1" applyProtection="1">
      <alignment horizontal="right" vertical="center"/>
      <protection hidden="1"/>
    </xf>
    <xf numFmtId="178" fontId="13" fillId="0" borderId="21" xfId="2" applyNumberFormat="1" applyFont="1" applyBorder="1" applyProtection="1">
      <alignment vertical="center"/>
      <protection hidden="1"/>
    </xf>
    <xf numFmtId="178" fontId="13" fillId="0" borderId="21" xfId="3" applyNumberFormat="1" applyFont="1" applyFill="1" applyBorder="1" applyAlignment="1" applyProtection="1">
      <alignment vertical="center"/>
      <protection hidden="1"/>
    </xf>
    <xf numFmtId="178" fontId="13" fillId="0" borderId="23" xfId="3" applyNumberFormat="1" applyFont="1" applyFill="1" applyBorder="1" applyAlignment="1" applyProtection="1">
      <alignment vertical="center"/>
      <protection hidden="1"/>
    </xf>
    <xf numFmtId="176" fontId="10" fillId="0" borderId="0" xfId="2" applyNumberFormat="1" applyFont="1" applyProtection="1">
      <alignment vertical="center"/>
      <protection hidden="1"/>
    </xf>
    <xf numFmtId="176" fontId="10" fillId="0" borderId="28" xfId="2" applyNumberFormat="1" applyFont="1" applyBorder="1" applyProtection="1">
      <alignment vertical="center"/>
      <protection hidden="1"/>
    </xf>
    <xf numFmtId="176" fontId="10" fillId="0" borderId="50" xfId="2" applyNumberFormat="1" applyFont="1" applyBorder="1" applyAlignment="1" applyProtection="1">
      <alignment vertical="center" shrinkToFit="1"/>
      <protection hidden="1"/>
    </xf>
    <xf numFmtId="176" fontId="10" fillId="0" borderId="0" xfId="2" applyNumberFormat="1" applyFont="1" applyAlignment="1" applyProtection="1">
      <alignment vertical="center" shrinkToFit="1"/>
      <protection hidden="1"/>
    </xf>
    <xf numFmtId="176" fontId="10" fillId="0" borderId="11" xfId="2" applyNumberFormat="1" applyFont="1" applyBorder="1" applyProtection="1">
      <alignment vertical="center"/>
      <protection hidden="1"/>
    </xf>
    <xf numFmtId="176" fontId="10" fillId="0" borderId="50" xfId="2" applyNumberFormat="1" applyFont="1" applyBorder="1" applyAlignment="1" applyProtection="1">
      <alignment horizontal="center" vertical="center"/>
      <protection hidden="1"/>
    </xf>
    <xf numFmtId="176" fontId="10" fillId="0" borderId="50" xfId="2" applyNumberFormat="1" applyFont="1" applyBorder="1" applyAlignment="1" applyProtection="1">
      <alignment horizontal="center" vertical="center" shrinkToFit="1"/>
      <protection hidden="1"/>
    </xf>
    <xf numFmtId="179" fontId="10" fillId="0" borderId="0" xfId="2" applyNumberFormat="1" applyFont="1" applyAlignment="1" applyProtection="1">
      <alignment horizontal="center" vertical="center"/>
      <protection hidden="1"/>
    </xf>
    <xf numFmtId="176" fontId="10" fillId="0" borderId="50" xfId="2" applyNumberFormat="1" applyFont="1" applyBorder="1" applyProtection="1">
      <alignment vertical="center"/>
      <protection hidden="1"/>
    </xf>
    <xf numFmtId="177" fontId="10" fillId="0" borderId="50" xfId="2" applyNumberFormat="1" applyFont="1" applyBorder="1" applyProtection="1">
      <alignment vertical="center"/>
      <protection hidden="1"/>
    </xf>
    <xf numFmtId="176" fontId="15" fillId="0" borderId="0" xfId="2" applyNumberFormat="1" applyFont="1" applyProtection="1">
      <alignment vertical="center"/>
      <protection hidden="1"/>
    </xf>
    <xf numFmtId="176" fontId="10" fillId="0" borderId="23" xfId="2" applyNumberFormat="1" applyFont="1" applyBorder="1" applyAlignment="1" applyProtection="1">
      <alignment horizontal="center" vertical="center"/>
      <protection hidden="1"/>
    </xf>
    <xf numFmtId="176" fontId="10" fillId="0" borderId="49" xfId="2" applyNumberFormat="1" applyFont="1" applyBorder="1" applyProtection="1">
      <alignment vertical="center"/>
      <protection hidden="1"/>
    </xf>
    <xf numFmtId="176" fontId="10" fillId="0" borderId="38" xfId="2" applyNumberFormat="1" applyFont="1" applyBorder="1" applyProtection="1">
      <alignment vertical="center"/>
      <protection hidden="1"/>
    </xf>
    <xf numFmtId="176" fontId="10" fillId="0" borderId="48" xfId="2" applyNumberFormat="1" applyFont="1" applyBorder="1" applyProtection="1">
      <alignment vertical="center"/>
      <protection hidden="1"/>
    </xf>
    <xf numFmtId="176" fontId="10" fillId="0" borderId="47" xfId="2" applyNumberFormat="1" applyFont="1" applyBorder="1" applyProtection="1">
      <alignment vertical="center"/>
      <protection hidden="1"/>
    </xf>
    <xf numFmtId="176" fontId="10" fillId="0" borderId="46" xfId="2" applyNumberFormat="1" applyFont="1" applyBorder="1" applyProtection="1">
      <alignment vertical="center"/>
      <protection hidden="1"/>
    </xf>
    <xf numFmtId="176" fontId="10" fillId="0" borderId="44" xfId="2" applyNumberFormat="1" applyFont="1" applyBorder="1" applyProtection="1">
      <alignment vertical="center"/>
      <protection hidden="1"/>
    </xf>
    <xf numFmtId="176" fontId="10" fillId="0" borderId="43" xfId="2" applyNumberFormat="1" applyFont="1" applyBorder="1" applyProtection="1">
      <alignment vertical="center"/>
      <protection hidden="1"/>
    </xf>
    <xf numFmtId="176" fontId="10" fillId="0" borderId="45" xfId="2" applyNumberFormat="1" applyFont="1" applyBorder="1" applyProtection="1">
      <alignment vertical="center"/>
      <protection hidden="1"/>
    </xf>
    <xf numFmtId="176" fontId="10" fillId="0" borderId="21" xfId="2" applyNumberFormat="1" applyFont="1" applyBorder="1" applyAlignment="1" applyProtection="1">
      <alignment horizontal="center" vertical="center"/>
      <protection hidden="1"/>
    </xf>
    <xf numFmtId="176" fontId="10" fillId="0" borderId="42" xfId="2" applyNumberFormat="1" applyFont="1" applyBorder="1" applyProtection="1">
      <alignment vertical="center"/>
      <protection hidden="1"/>
    </xf>
    <xf numFmtId="176" fontId="10" fillId="0" borderId="41" xfId="2" applyNumberFormat="1" applyFont="1" applyBorder="1" applyProtection="1">
      <alignment vertical="center"/>
      <protection hidden="1"/>
    </xf>
    <xf numFmtId="176" fontId="10" fillId="0" borderId="40" xfId="2" applyNumberFormat="1" applyFont="1" applyBorder="1" applyProtection="1">
      <alignment vertical="center"/>
      <protection hidden="1"/>
    </xf>
    <xf numFmtId="176" fontId="10" fillId="0" borderId="6" xfId="2" applyNumberFormat="1" applyFont="1" applyBorder="1" applyAlignment="1" applyProtection="1">
      <alignment horizontal="center" vertical="center"/>
      <protection hidden="1"/>
    </xf>
    <xf numFmtId="176" fontId="10" fillId="0" borderId="37" xfId="2" applyNumberFormat="1" applyFont="1" applyBorder="1" applyProtection="1">
      <alignment vertical="center"/>
      <protection hidden="1"/>
    </xf>
    <xf numFmtId="176" fontId="10" fillId="0" borderId="36" xfId="2" applyNumberFormat="1" applyFont="1" applyBorder="1" applyProtection="1">
      <alignment vertical="center"/>
      <protection hidden="1"/>
    </xf>
    <xf numFmtId="176" fontId="10" fillId="0" borderId="35" xfId="2" applyNumberFormat="1" applyFont="1" applyBorder="1" applyProtection="1">
      <alignment vertical="center"/>
      <protection hidden="1"/>
    </xf>
    <xf numFmtId="176" fontId="10" fillId="0" borderId="39" xfId="2" applyNumberFormat="1" applyFont="1" applyBorder="1" applyProtection="1">
      <alignment vertical="center"/>
      <protection hidden="1"/>
    </xf>
    <xf numFmtId="176" fontId="10" fillId="0" borderId="31" xfId="2" applyNumberFormat="1" applyFont="1" applyBorder="1" applyAlignment="1" applyProtection="1">
      <alignment horizontal="center" vertical="center"/>
      <protection hidden="1"/>
    </xf>
    <xf numFmtId="176" fontId="10" fillId="0" borderId="34" xfId="2" applyNumberFormat="1" applyFont="1" applyBorder="1" applyAlignment="1" applyProtection="1">
      <alignment horizontal="center" vertical="center"/>
      <protection hidden="1"/>
    </xf>
    <xf numFmtId="176" fontId="10" fillId="0" borderId="32" xfId="2" applyNumberFormat="1" applyFont="1" applyBorder="1" applyProtection="1">
      <alignment vertical="center"/>
      <protection hidden="1"/>
    </xf>
    <xf numFmtId="176" fontId="10" fillId="0" borderId="31" xfId="2" applyNumberFormat="1" applyFont="1" applyBorder="1" applyProtection="1">
      <alignment vertical="center"/>
      <protection hidden="1"/>
    </xf>
    <xf numFmtId="176" fontId="10" fillId="0" borderId="33" xfId="2" applyNumberFormat="1" applyFont="1" applyBorder="1" applyAlignment="1" applyProtection="1">
      <alignment horizontal="center" vertical="center"/>
      <protection hidden="1"/>
    </xf>
    <xf numFmtId="176" fontId="10" fillId="0" borderId="30" xfId="2" applyNumberFormat="1" applyFont="1" applyBorder="1" applyAlignment="1" applyProtection="1">
      <alignment horizontal="center" vertical="center"/>
      <protection hidden="1"/>
    </xf>
    <xf numFmtId="176" fontId="10" fillId="0" borderId="29" xfId="2" applyNumberFormat="1" applyFont="1" applyBorder="1" applyProtection="1">
      <alignment vertical="center"/>
      <protection hidden="1"/>
    </xf>
    <xf numFmtId="176" fontId="13" fillId="0" borderId="25" xfId="2" applyNumberFormat="1" applyFont="1" applyBorder="1" applyProtection="1">
      <alignment vertical="center"/>
      <protection hidden="1"/>
    </xf>
    <xf numFmtId="176" fontId="13" fillId="0" borderId="24" xfId="2" applyNumberFormat="1" applyFont="1" applyBorder="1" applyProtection="1">
      <alignment vertical="center"/>
      <protection hidden="1"/>
    </xf>
    <xf numFmtId="176" fontId="13" fillId="0" borderId="27" xfId="2" applyNumberFormat="1" applyFont="1" applyBorder="1" applyProtection="1">
      <alignment vertical="center"/>
      <protection hidden="1"/>
    </xf>
    <xf numFmtId="176" fontId="13" fillId="0" borderId="26" xfId="2" applyNumberFormat="1" applyFont="1" applyBorder="1" applyProtection="1">
      <alignment vertical="center"/>
      <protection hidden="1"/>
    </xf>
    <xf numFmtId="176" fontId="13" fillId="0" borderId="0" xfId="2" applyNumberFormat="1" applyFont="1" applyProtection="1">
      <alignment vertical="center"/>
      <protection hidden="1"/>
    </xf>
    <xf numFmtId="176" fontId="13" fillId="0" borderId="17" xfId="2" applyNumberFormat="1" applyFont="1" applyBorder="1" applyProtection="1">
      <alignment vertical="center"/>
      <protection hidden="1"/>
    </xf>
    <xf numFmtId="176" fontId="13" fillId="0" borderId="16" xfId="2" applyNumberFormat="1" applyFont="1" applyBorder="1" applyProtection="1">
      <alignment vertical="center"/>
      <protection hidden="1"/>
    </xf>
    <xf numFmtId="176" fontId="13" fillId="0" borderId="14" xfId="2" applyNumberFormat="1" applyFont="1" applyBorder="1" applyProtection="1">
      <alignment vertical="center"/>
      <protection hidden="1"/>
    </xf>
    <xf numFmtId="176" fontId="13" fillId="0" borderId="22" xfId="2" applyNumberFormat="1" applyFont="1" applyBorder="1" applyProtection="1">
      <alignment vertical="center"/>
      <protection hidden="1"/>
    </xf>
    <xf numFmtId="176" fontId="11" fillId="0" borderId="0" xfId="2" applyNumberFormat="1" applyFont="1" applyProtection="1">
      <alignment vertical="center"/>
      <protection hidden="1"/>
    </xf>
    <xf numFmtId="176" fontId="14" fillId="0" borderId="0" xfId="2" applyNumberFormat="1" applyFont="1" applyProtection="1">
      <alignment vertical="center"/>
      <protection hidden="1"/>
    </xf>
    <xf numFmtId="177" fontId="13" fillId="0" borderId="12" xfId="2" applyNumberFormat="1" applyFont="1" applyBorder="1" applyProtection="1">
      <alignment vertical="center"/>
      <protection hidden="1"/>
    </xf>
    <xf numFmtId="176" fontId="17" fillId="2" borderId="0" xfId="0" applyNumberFormat="1" applyFont="1" applyFill="1" applyProtection="1">
      <alignment vertical="center"/>
      <protection hidden="1"/>
    </xf>
    <xf numFmtId="176" fontId="13" fillId="0" borderId="20" xfId="2" applyNumberFormat="1" applyFont="1" applyBorder="1" applyProtection="1">
      <alignment vertical="center"/>
      <protection hidden="1"/>
    </xf>
    <xf numFmtId="176" fontId="13" fillId="0" borderId="19" xfId="2" applyNumberFormat="1" applyFont="1" applyBorder="1" applyProtection="1">
      <alignment vertical="center"/>
      <protection hidden="1"/>
    </xf>
    <xf numFmtId="176" fontId="13" fillId="0" borderId="21" xfId="2" applyNumberFormat="1" applyFont="1" applyBorder="1" applyProtection="1">
      <alignment vertical="center"/>
      <protection hidden="1"/>
    </xf>
    <xf numFmtId="176" fontId="13" fillId="0" borderId="23" xfId="2" applyNumberFormat="1" applyFont="1" applyBorder="1" applyProtection="1">
      <alignment vertical="center"/>
      <protection hidden="1"/>
    </xf>
    <xf numFmtId="176" fontId="6" fillId="5" borderId="0" xfId="0" applyNumberFormat="1" applyFont="1" applyFill="1" applyProtection="1">
      <alignment vertical="center"/>
      <protection hidden="1"/>
    </xf>
    <xf numFmtId="176" fontId="13" fillId="0" borderId="28" xfId="2" applyNumberFormat="1" applyFont="1" applyBorder="1" applyProtection="1">
      <alignment vertical="center"/>
      <protection hidden="1"/>
    </xf>
    <xf numFmtId="180" fontId="13" fillId="0" borderId="28" xfId="2" applyNumberFormat="1" applyFont="1" applyBorder="1" applyProtection="1">
      <alignment vertical="center"/>
      <protection hidden="1"/>
    </xf>
    <xf numFmtId="176" fontId="13" fillId="0" borderId="59" xfId="2" applyNumberFormat="1" applyFont="1" applyBorder="1" applyProtection="1">
      <alignment vertical="center"/>
      <protection hidden="1"/>
    </xf>
    <xf numFmtId="180" fontId="13" fillId="0" borderId="28" xfId="2" applyNumberFormat="1" applyFont="1" applyBorder="1" applyAlignment="1" applyProtection="1">
      <alignment horizontal="center" vertical="center" shrinkToFit="1"/>
      <protection hidden="1"/>
    </xf>
    <xf numFmtId="176" fontId="13" fillId="0" borderId="34" xfId="2" applyNumberFormat="1" applyFont="1" applyBorder="1" applyAlignment="1" applyProtection="1">
      <alignment horizontal="center" vertical="center" shrinkToFit="1"/>
      <protection hidden="1"/>
    </xf>
    <xf numFmtId="176" fontId="13" fillId="0" borderId="51" xfId="2" applyNumberFormat="1" applyFont="1" applyBorder="1" applyAlignment="1" applyProtection="1">
      <alignment vertical="center" shrinkToFit="1"/>
      <protection hidden="1"/>
    </xf>
    <xf numFmtId="176" fontId="13" fillId="0" borderId="58" xfId="2" applyNumberFormat="1" applyFont="1" applyBorder="1" applyAlignment="1" applyProtection="1">
      <alignment vertical="center" shrinkToFit="1"/>
      <protection hidden="1"/>
    </xf>
    <xf numFmtId="176" fontId="13" fillId="0" borderId="56" xfId="2" applyNumberFormat="1" applyFont="1" applyBorder="1" applyAlignment="1" applyProtection="1">
      <alignment vertical="center" shrinkToFit="1"/>
      <protection hidden="1"/>
    </xf>
    <xf numFmtId="176" fontId="13" fillId="0" borderId="34" xfId="2" applyNumberFormat="1" applyFont="1" applyBorder="1" applyAlignment="1" applyProtection="1">
      <alignment vertical="center" shrinkToFit="1"/>
      <protection hidden="1"/>
    </xf>
    <xf numFmtId="176" fontId="13" fillId="0" borderId="50" xfId="2" applyNumberFormat="1" applyFont="1" applyBorder="1" applyAlignment="1" applyProtection="1">
      <alignment vertical="center" shrinkToFit="1"/>
      <protection hidden="1"/>
    </xf>
    <xf numFmtId="176" fontId="13" fillId="0" borderId="28" xfId="2" applyNumberFormat="1" applyFont="1" applyBorder="1" applyAlignment="1" applyProtection="1">
      <alignment horizontal="center" vertical="center"/>
      <protection hidden="1"/>
    </xf>
    <xf numFmtId="179" fontId="13" fillId="0" borderId="52" xfId="2" applyNumberFormat="1" applyFont="1" applyBorder="1" applyAlignment="1" applyProtection="1">
      <alignment horizontal="center" vertical="center"/>
      <protection hidden="1"/>
    </xf>
    <xf numFmtId="179" fontId="13" fillId="0" borderId="55" xfId="2" applyNumberFormat="1" applyFont="1" applyBorder="1" applyAlignment="1" applyProtection="1">
      <alignment horizontal="center" vertical="center"/>
      <protection hidden="1"/>
    </xf>
    <xf numFmtId="179" fontId="13" fillId="0" borderId="54" xfId="2" applyNumberFormat="1" applyFont="1" applyBorder="1" applyAlignment="1" applyProtection="1">
      <alignment horizontal="center" vertical="center"/>
      <protection hidden="1"/>
    </xf>
    <xf numFmtId="179" fontId="13" fillId="0" borderId="53" xfId="2" applyNumberFormat="1" applyFont="1" applyBorder="1" applyAlignment="1" applyProtection="1">
      <alignment horizontal="center" vertical="center"/>
      <protection hidden="1"/>
    </xf>
    <xf numFmtId="179" fontId="13" fillId="0" borderId="51" xfId="2" applyNumberFormat="1" applyFont="1" applyBorder="1" applyAlignment="1" applyProtection="1">
      <alignment horizontal="center" vertical="center"/>
      <protection hidden="1"/>
    </xf>
    <xf numFmtId="179" fontId="13" fillId="0" borderId="50" xfId="2" applyNumberFormat="1" applyFont="1" applyBorder="1" applyAlignment="1" applyProtection="1">
      <alignment horizontal="center" vertical="center"/>
      <protection hidden="1"/>
    </xf>
    <xf numFmtId="178" fontId="13" fillId="0" borderId="12" xfId="3" applyNumberFormat="1" applyFont="1" applyFill="1" applyBorder="1" applyAlignment="1" applyProtection="1">
      <alignment vertical="center"/>
      <protection hidden="1"/>
    </xf>
    <xf numFmtId="176" fontId="13" fillId="0" borderId="6" xfId="2" applyNumberFormat="1" applyFont="1" applyBorder="1" applyProtection="1">
      <alignment vertical="center"/>
      <protection hidden="1"/>
    </xf>
    <xf numFmtId="176" fontId="13" fillId="0" borderId="8" xfId="2" applyNumberFormat="1" applyFont="1" applyBorder="1" applyProtection="1">
      <alignment vertical="center"/>
      <protection hidden="1"/>
    </xf>
    <xf numFmtId="176" fontId="13" fillId="0" borderId="7" xfId="2" applyNumberFormat="1" applyFont="1" applyBorder="1" applyProtection="1">
      <alignment vertical="center"/>
      <protection hidden="1"/>
    </xf>
    <xf numFmtId="176" fontId="13" fillId="0" borderId="10" xfId="2" applyNumberFormat="1" applyFont="1" applyBorder="1" applyProtection="1">
      <alignment vertical="center"/>
      <protection hidden="1"/>
    </xf>
    <xf numFmtId="176" fontId="13" fillId="0" borderId="12" xfId="2" applyNumberFormat="1" applyFont="1" applyBorder="1" applyProtection="1">
      <alignment vertical="center"/>
      <protection hidden="1"/>
    </xf>
    <xf numFmtId="178" fontId="13" fillId="0" borderId="12" xfId="2" applyNumberFormat="1" applyFont="1" applyBorder="1" applyProtection="1">
      <alignment vertical="center"/>
      <protection hidden="1"/>
    </xf>
    <xf numFmtId="176" fontId="13" fillId="0" borderId="15" xfId="2" applyNumberFormat="1" applyFont="1" applyBorder="1" applyProtection="1">
      <alignment vertical="center"/>
      <protection hidden="1"/>
    </xf>
    <xf numFmtId="176" fontId="13" fillId="0" borderId="13" xfId="2" applyNumberFormat="1" applyFont="1" applyBorder="1" applyProtection="1">
      <alignment vertical="center"/>
      <protection hidden="1"/>
    </xf>
    <xf numFmtId="177" fontId="13" fillId="0" borderId="6" xfId="2" applyNumberFormat="1" applyFont="1" applyBorder="1" applyProtection="1">
      <alignment vertical="center"/>
      <protection hidden="1"/>
    </xf>
    <xf numFmtId="176" fontId="13" fillId="0" borderId="9" xfId="2" applyNumberFormat="1" applyFont="1" applyBorder="1" applyProtection="1">
      <alignment vertical="center"/>
      <protection hidden="1"/>
    </xf>
    <xf numFmtId="176" fontId="7" fillId="2" borderId="0" xfId="0" applyNumberFormat="1" applyFont="1" applyFill="1" applyAlignment="1" applyProtection="1">
      <alignment horizontal="right" vertical="top"/>
      <protection hidden="1"/>
    </xf>
    <xf numFmtId="176" fontId="7" fillId="2" borderId="0" xfId="0" applyNumberFormat="1" applyFont="1" applyFill="1" applyAlignment="1" applyProtection="1">
      <alignment horizontal="center" vertical="top"/>
      <protection hidden="1"/>
    </xf>
    <xf numFmtId="176" fontId="8" fillId="2" borderId="0" xfId="0" applyNumberFormat="1" applyFont="1" applyFill="1" applyAlignment="1" applyProtection="1">
      <alignment horizontal="center" vertical="center"/>
      <protection hidden="1"/>
    </xf>
    <xf numFmtId="176" fontId="5" fillId="4" borderId="1" xfId="0" applyNumberFormat="1" applyFont="1" applyFill="1" applyBorder="1" applyAlignment="1" applyProtection="1">
      <alignment vertical="center"/>
      <protection locked="0" hidden="1"/>
    </xf>
    <xf numFmtId="176" fontId="5" fillId="4" borderId="4" xfId="0" applyNumberFormat="1" applyFont="1" applyFill="1" applyBorder="1" applyAlignment="1" applyProtection="1">
      <alignment vertical="center"/>
      <protection locked="0" hidden="1"/>
    </xf>
    <xf numFmtId="176" fontId="5" fillId="4" borderId="2" xfId="0" applyNumberFormat="1" applyFont="1" applyFill="1" applyBorder="1" applyAlignment="1" applyProtection="1">
      <alignment vertical="center"/>
      <protection locked="0" hidden="1"/>
    </xf>
    <xf numFmtId="176" fontId="7" fillId="2" borderId="0" xfId="0" applyNumberFormat="1" applyFont="1" applyFill="1" applyAlignment="1" applyProtection="1">
      <alignment horizontal="right"/>
      <protection hidden="1"/>
    </xf>
    <xf numFmtId="176" fontId="7" fillId="2" borderId="0" xfId="0" applyNumberFormat="1" applyFont="1" applyFill="1" applyAlignment="1" applyProtection="1">
      <alignment horizontal="right" vertical="center"/>
      <protection hidden="1"/>
    </xf>
    <xf numFmtId="176" fontId="2" fillId="2" borderId="0" xfId="0" applyNumberFormat="1" applyFont="1" applyFill="1" applyAlignment="1" applyProtection="1">
      <alignment horizontal="center" vertical="center"/>
      <protection hidden="1"/>
    </xf>
    <xf numFmtId="176" fontId="4" fillId="2" borderId="0" xfId="0" applyNumberFormat="1" applyFont="1" applyFill="1" applyAlignment="1" applyProtection="1">
      <alignment horizontal="center" vertical="center"/>
      <protection hidden="1"/>
    </xf>
    <xf numFmtId="176" fontId="5" fillId="3" borderId="1" xfId="0" applyNumberFormat="1" applyFont="1" applyFill="1" applyBorder="1" applyAlignment="1" applyProtection="1">
      <alignment horizontal="center" vertical="center"/>
      <protection locked="0" hidden="1"/>
    </xf>
    <xf numFmtId="176" fontId="5" fillId="3" borderId="2" xfId="0" applyNumberFormat="1" applyFont="1" applyFill="1" applyBorder="1" applyAlignment="1" applyProtection="1">
      <alignment horizontal="center" vertical="center"/>
      <protection locked="0" hidden="1"/>
    </xf>
    <xf numFmtId="176" fontId="5" fillId="2" borderId="0" xfId="0" applyNumberFormat="1" applyFont="1" applyFill="1" applyAlignment="1" applyProtection="1">
      <alignment horizontal="right" vertical="center"/>
      <protection hidden="1"/>
    </xf>
    <xf numFmtId="176" fontId="5" fillId="3" borderId="1" xfId="0" applyNumberFormat="1" applyFont="1" applyFill="1" applyBorder="1" applyAlignment="1" applyProtection="1">
      <alignment vertical="center"/>
      <protection locked="0" hidden="1"/>
    </xf>
    <xf numFmtId="176" fontId="5" fillId="3" borderId="2" xfId="0" applyNumberFormat="1" applyFont="1" applyFill="1" applyBorder="1" applyAlignment="1" applyProtection="1">
      <alignment vertical="center"/>
      <protection locked="0" hidden="1"/>
    </xf>
    <xf numFmtId="176" fontId="7" fillId="2" borderId="0" xfId="0" applyNumberFormat="1" applyFont="1" applyFill="1" applyAlignment="1" applyProtection="1">
      <alignment vertical="center" wrapText="1"/>
      <protection hidden="1"/>
    </xf>
    <xf numFmtId="176" fontId="7" fillId="2" borderId="0" xfId="0" applyNumberFormat="1" applyFont="1" applyFill="1" applyAlignment="1" applyProtection="1">
      <alignment vertical="center"/>
      <protection hidden="1"/>
    </xf>
    <xf numFmtId="176" fontId="10" fillId="0" borderId="50" xfId="2" applyNumberFormat="1" applyFont="1" applyBorder="1" applyAlignment="1" applyProtection="1">
      <alignment horizontal="center" vertical="center"/>
      <protection hidden="1"/>
    </xf>
    <xf numFmtId="176" fontId="13" fillId="0" borderId="12" xfId="2" applyNumberFormat="1" applyFont="1" applyBorder="1" applyProtection="1">
      <alignment vertical="center"/>
      <protection hidden="1"/>
    </xf>
    <xf numFmtId="176" fontId="13" fillId="0" borderId="20" xfId="2" applyNumberFormat="1" applyFont="1" applyBorder="1" applyProtection="1">
      <alignment vertical="center"/>
      <protection hidden="1"/>
    </xf>
    <xf numFmtId="176" fontId="13" fillId="0" borderId="19" xfId="2" applyNumberFormat="1" applyFont="1" applyBorder="1" applyProtection="1">
      <alignment vertical="center"/>
      <protection hidden="1"/>
    </xf>
    <xf numFmtId="176" fontId="13" fillId="0" borderId="21" xfId="2" applyNumberFormat="1" applyFont="1" applyBorder="1" applyProtection="1">
      <alignment vertical="center"/>
      <protection hidden="1"/>
    </xf>
    <xf numFmtId="176" fontId="10" fillId="0" borderId="28" xfId="2" applyNumberFormat="1" applyFont="1" applyBorder="1" applyAlignment="1" applyProtection="1">
      <alignment horizontal="center" vertical="center" textRotation="255"/>
      <protection hidden="1"/>
    </xf>
    <xf numFmtId="176" fontId="10" fillId="0" borderId="18" xfId="2" applyNumberFormat="1" applyFont="1" applyBorder="1" applyAlignment="1" applyProtection="1">
      <alignment horizontal="center" vertical="center" textRotation="255"/>
      <protection hidden="1"/>
    </xf>
    <xf numFmtId="176" fontId="10" fillId="0" borderId="11" xfId="2" applyNumberFormat="1" applyFont="1" applyBorder="1" applyAlignment="1" applyProtection="1">
      <alignment horizontal="center" vertical="center" textRotation="255"/>
      <protection hidden="1"/>
    </xf>
    <xf numFmtId="176" fontId="13" fillId="0" borderId="10" xfId="2" applyNumberFormat="1" applyFont="1" applyBorder="1" applyAlignment="1" applyProtection="1">
      <alignment vertical="center" shrinkToFit="1"/>
      <protection hidden="1"/>
    </xf>
    <xf numFmtId="176" fontId="13" fillId="0" borderId="7" xfId="2" applyNumberFormat="1" applyFont="1" applyBorder="1" applyAlignment="1" applyProtection="1">
      <alignment vertical="center" shrinkToFit="1"/>
      <protection hidden="1"/>
    </xf>
    <xf numFmtId="176" fontId="10" fillId="0" borderId="34" xfId="2" applyNumberFormat="1" applyFont="1" applyBorder="1" applyAlignment="1" applyProtection="1">
      <alignment horizontal="center" vertical="center"/>
      <protection hidden="1"/>
    </xf>
    <xf numFmtId="176" fontId="10" fillId="0" borderId="57" xfId="2" applyNumberFormat="1" applyFont="1" applyBorder="1" applyAlignment="1" applyProtection="1">
      <alignment horizontal="center" vertical="center"/>
      <protection hidden="1"/>
    </xf>
    <xf numFmtId="176" fontId="10" fillId="0" borderId="56" xfId="2" applyNumberFormat="1" applyFont="1" applyBorder="1" applyAlignment="1" applyProtection="1">
      <alignment horizontal="center" vertical="center"/>
      <protection hidden="1"/>
    </xf>
    <xf numFmtId="176" fontId="10" fillId="0" borderId="23" xfId="2" applyNumberFormat="1" applyFont="1" applyBorder="1" applyAlignment="1" applyProtection="1">
      <alignment horizontal="center" vertical="center" textRotation="255"/>
      <protection hidden="1"/>
    </xf>
    <xf numFmtId="176" fontId="10" fillId="0" borderId="21" xfId="2" applyNumberFormat="1" applyFont="1" applyBorder="1" applyAlignment="1" applyProtection="1">
      <alignment horizontal="center" vertical="center" textRotation="255"/>
      <protection hidden="1"/>
    </xf>
    <xf numFmtId="176" fontId="10" fillId="0" borderId="6" xfId="2" applyNumberFormat="1" applyFont="1" applyBorder="1" applyAlignment="1" applyProtection="1">
      <alignment horizontal="center" vertical="center" textRotation="255"/>
      <protection hidden="1"/>
    </xf>
    <xf numFmtId="176" fontId="13" fillId="0" borderId="23" xfId="2" applyNumberFormat="1" applyFont="1" applyBorder="1" applyAlignment="1" applyProtection="1">
      <alignment horizontal="center" vertical="center" textRotation="255"/>
      <protection hidden="1"/>
    </xf>
    <xf numFmtId="176" fontId="13" fillId="0" borderId="21" xfId="2" applyNumberFormat="1" applyFont="1" applyBorder="1" applyAlignment="1" applyProtection="1">
      <alignment horizontal="center" vertical="center" textRotation="255"/>
      <protection hidden="1"/>
    </xf>
    <xf numFmtId="176" fontId="13" fillId="0" borderId="21" xfId="2" applyNumberFormat="1" applyFont="1" applyBorder="1" applyAlignment="1" applyProtection="1">
      <alignment horizontal="center" vertical="center" textRotation="255" shrinkToFit="1"/>
      <protection hidden="1"/>
    </xf>
    <xf numFmtId="176" fontId="13" fillId="0" borderId="6" xfId="2" applyNumberFormat="1" applyFont="1" applyBorder="1" applyAlignment="1" applyProtection="1">
      <alignment horizontal="center" vertical="center" textRotation="255" shrinkToFit="1"/>
      <protection hidden="1"/>
    </xf>
    <xf numFmtId="176" fontId="13" fillId="0" borderId="17" xfId="2" applyNumberFormat="1" applyFont="1" applyBorder="1" applyProtection="1">
      <alignment vertical="center"/>
      <protection hidden="1"/>
    </xf>
    <xf numFmtId="176" fontId="13" fillId="0" borderId="13" xfId="2" applyNumberFormat="1" applyFont="1" applyBorder="1" applyProtection="1">
      <alignment vertical="center"/>
      <protection hidden="1"/>
    </xf>
    <xf numFmtId="176" fontId="13" fillId="0" borderId="23" xfId="2" applyNumberFormat="1" applyFont="1" applyBorder="1" applyProtection="1">
      <alignment vertical="center"/>
      <protection hidden="1"/>
    </xf>
  </cellXfs>
  <cellStyles count="4">
    <cellStyle name="桁区切り 2" xfId="1" xr:uid="{00000000-0005-0000-0000-000000000000}"/>
    <cellStyle name="桁区切り 3" xfId="3" xr:uid="{D923B775-2F93-4C54-9EE3-3557E381DEC4}"/>
    <cellStyle name="標準" xfId="0" builtinId="0"/>
    <cellStyle name="標準 2" xfId="2" xr:uid="{2EDFE41B-7AEC-487B-AE9C-410898129E8B}"/>
  </cellStyles>
  <dxfs count="2">
    <dxf>
      <font>
        <color theme="5" tint="0.59996337778862885"/>
      </font>
      <fill>
        <patternFill>
          <bgColor theme="5" tint="0.59996337778862885"/>
        </patternFill>
      </fill>
    </dxf>
    <dxf>
      <font>
        <color theme="2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zoomScaleNormal="100" workbookViewId="0">
      <selection activeCell="D5" sqref="D5:E5"/>
    </sheetView>
  </sheetViews>
  <sheetFormatPr defaultRowHeight="24" x14ac:dyDescent="0.15"/>
  <cols>
    <col min="1" max="1" width="8.75" style="1" customWidth="1"/>
    <col min="2" max="2" width="9" style="2"/>
    <col min="3" max="3" width="9" style="1"/>
    <col min="4" max="5" width="9" style="2" customWidth="1"/>
    <col min="6" max="6" width="9" style="1" customWidth="1"/>
    <col min="7" max="8" width="4.5" style="1" customWidth="1"/>
    <col min="9" max="10" width="9" style="1"/>
    <col min="11" max="11" width="18.125" style="1" customWidth="1"/>
    <col min="12" max="12" width="9" style="1" customWidth="1"/>
    <col min="13" max="18" width="9" style="1" hidden="1" customWidth="1"/>
    <col min="19" max="16384" width="9" style="1"/>
  </cols>
  <sheetData>
    <row r="1" spans="1:18" ht="28.5" x14ac:dyDescent="0.1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8" x14ac:dyDescent="0.15">
      <c r="Q2" s="3" t="s">
        <v>1</v>
      </c>
      <c r="R2" s="3" t="s">
        <v>2</v>
      </c>
    </row>
    <row r="3" spans="1:18" x14ac:dyDescent="0.15">
      <c r="A3" s="17" t="s">
        <v>3</v>
      </c>
      <c r="B3" s="1" t="s">
        <v>4</v>
      </c>
      <c r="M3" s="3"/>
      <c r="N3" s="3"/>
      <c r="O3" s="4" t="s">
        <v>5</v>
      </c>
      <c r="P3" s="4">
        <f>SUM(Q3,R3)</f>
        <v>34267.699999999997</v>
      </c>
      <c r="Q3" s="3">
        <f>算定データ!U10</f>
        <v>32267.7</v>
      </c>
      <c r="R3" s="3">
        <v>2000</v>
      </c>
    </row>
    <row r="4" spans="1:18" ht="27" customHeight="1" thickBot="1" x14ac:dyDescent="0.2">
      <c r="A4" s="2"/>
      <c r="B4" s="5" t="s">
        <v>6</v>
      </c>
      <c r="M4" s="3" t="s">
        <v>7</v>
      </c>
      <c r="N4" s="3" t="s">
        <v>8</v>
      </c>
      <c r="O4" s="4" t="s">
        <v>9</v>
      </c>
      <c r="P4" s="4">
        <f t="shared" ref="P4:P17" si="0">SUM(Q4,R4)</f>
        <v>66468.800000000003</v>
      </c>
      <c r="Q4" s="3">
        <f>算定データ!AA10</f>
        <v>64468.800000000003</v>
      </c>
      <c r="R4" s="3">
        <v>2000</v>
      </c>
    </row>
    <row r="5" spans="1:18" ht="24.75" thickBot="1" x14ac:dyDescent="0.2">
      <c r="D5" s="113"/>
      <c r="E5" s="114"/>
      <c r="M5" s="3" t="s">
        <v>10</v>
      </c>
      <c r="N5" s="3" t="s">
        <v>11</v>
      </c>
      <c r="O5" s="4" t="s">
        <v>41</v>
      </c>
      <c r="P5" s="4">
        <f t="shared" si="0"/>
        <v>98636.6</v>
      </c>
      <c r="Q5" s="3">
        <f>算定データ!AG10</f>
        <v>96636.6</v>
      </c>
      <c r="R5" s="3">
        <v>2000</v>
      </c>
    </row>
    <row r="6" spans="1:18" x14ac:dyDescent="0.15">
      <c r="M6" s="3" t="s">
        <v>13</v>
      </c>
      <c r="N6" s="3" t="s">
        <v>40</v>
      </c>
      <c r="O6" s="4" t="s">
        <v>12</v>
      </c>
      <c r="P6" s="4">
        <f t="shared" si="0"/>
        <v>31936.7</v>
      </c>
      <c r="Q6" s="3">
        <f>算定データ!U9</f>
        <v>29936.7</v>
      </c>
      <c r="R6" s="3">
        <v>2000</v>
      </c>
    </row>
    <row r="7" spans="1:18" x14ac:dyDescent="0.15">
      <c r="A7" s="17" t="s">
        <v>15</v>
      </c>
      <c r="B7" s="1" t="s">
        <v>16</v>
      </c>
      <c r="M7" s="3" t="s">
        <v>17</v>
      </c>
      <c r="N7" s="3"/>
      <c r="O7" s="4" t="s">
        <v>14</v>
      </c>
      <c r="P7" s="4">
        <f t="shared" si="0"/>
        <v>61773.5</v>
      </c>
      <c r="Q7" s="3">
        <f>算定データ!AA9</f>
        <v>59773.5</v>
      </c>
      <c r="R7" s="3">
        <v>2000</v>
      </c>
    </row>
    <row r="8" spans="1:18" ht="27" customHeight="1" thickBot="1" x14ac:dyDescent="0.2">
      <c r="A8" s="2"/>
      <c r="B8" s="5" t="s">
        <v>19</v>
      </c>
      <c r="M8" s="3" t="s">
        <v>20</v>
      </c>
      <c r="N8" s="3"/>
      <c r="O8" s="4" t="s">
        <v>42</v>
      </c>
      <c r="P8" s="4">
        <f t="shared" si="0"/>
        <v>91577</v>
      </c>
      <c r="Q8" s="3">
        <f>算定データ!AG9</f>
        <v>89577</v>
      </c>
      <c r="R8" s="3">
        <v>2000</v>
      </c>
    </row>
    <row r="9" spans="1:18" ht="24.75" thickBot="1" x14ac:dyDescent="0.2">
      <c r="D9" s="113"/>
      <c r="E9" s="114"/>
      <c r="M9" s="74" t="str">
        <f>D5&amp;D9</f>
        <v/>
      </c>
      <c r="O9" s="4" t="s">
        <v>18</v>
      </c>
      <c r="P9" s="4">
        <f t="shared" si="0"/>
        <v>29539.1</v>
      </c>
      <c r="Q9" s="3">
        <f>算定データ!U8</f>
        <v>27539.1</v>
      </c>
      <c r="R9" s="3">
        <v>2000</v>
      </c>
    </row>
    <row r="10" spans="1:18" x14ac:dyDescent="0.15">
      <c r="O10" s="4" t="s">
        <v>21</v>
      </c>
      <c r="P10" s="4">
        <f t="shared" si="0"/>
        <v>56978.3</v>
      </c>
      <c r="Q10" s="3">
        <f>算定データ!AA8</f>
        <v>54978.3</v>
      </c>
      <c r="R10" s="3">
        <v>2000</v>
      </c>
    </row>
    <row r="11" spans="1:18" x14ac:dyDescent="0.15">
      <c r="A11" s="17" t="s">
        <v>24</v>
      </c>
      <c r="B11" s="1" t="s">
        <v>25</v>
      </c>
      <c r="O11" s="3" t="s">
        <v>43</v>
      </c>
      <c r="P11" s="4">
        <f t="shared" si="0"/>
        <v>84417.5</v>
      </c>
      <c r="Q11" s="3">
        <f>算定データ!AG8</f>
        <v>82417.5</v>
      </c>
      <c r="R11" s="3">
        <v>2000</v>
      </c>
    </row>
    <row r="12" spans="1:18" ht="24.75" thickBot="1" x14ac:dyDescent="0.2">
      <c r="B12" s="5" t="s">
        <v>27</v>
      </c>
      <c r="M12" s="3"/>
      <c r="O12" s="3" t="s">
        <v>22</v>
      </c>
      <c r="P12" s="4">
        <f t="shared" si="0"/>
        <v>27041.599999999999</v>
      </c>
      <c r="Q12" s="3">
        <f>算定データ!U7</f>
        <v>25041.599999999999</v>
      </c>
      <c r="R12" s="3">
        <v>2000</v>
      </c>
    </row>
    <row r="13" spans="1:18" ht="24.75" thickBot="1" x14ac:dyDescent="0.2">
      <c r="B13" s="115" t="s">
        <v>29</v>
      </c>
      <c r="C13" s="115"/>
      <c r="D13" s="116"/>
      <c r="E13" s="117"/>
      <c r="F13" s="1" t="s">
        <v>30</v>
      </c>
      <c r="G13" s="118" t="s">
        <v>136</v>
      </c>
      <c r="H13" s="118"/>
      <c r="I13" s="119"/>
      <c r="J13" s="119"/>
      <c r="K13" s="119"/>
      <c r="M13" s="3"/>
      <c r="N13" s="3"/>
      <c r="O13" s="4" t="s">
        <v>23</v>
      </c>
      <c r="P13" s="4">
        <f t="shared" si="0"/>
        <v>52016.6</v>
      </c>
      <c r="Q13" s="3">
        <f>算定データ!AA7</f>
        <v>50016.6</v>
      </c>
      <c r="R13" s="3">
        <v>2000</v>
      </c>
    </row>
    <row r="14" spans="1:18" ht="12" customHeight="1" thickBot="1" x14ac:dyDescent="0.2">
      <c r="G14" s="119"/>
      <c r="H14" s="119"/>
      <c r="I14" s="119"/>
      <c r="J14" s="119"/>
      <c r="K14" s="119"/>
      <c r="M14" s="3"/>
      <c r="N14" s="3"/>
      <c r="O14" s="4" t="s">
        <v>44</v>
      </c>
      <c r="P14" s="4">
        <f t="shared" si="0"/>
        <v>76925</v>
      </c>
      <c r="Q14" s="3">
        <f>算定データ!AG7</f>
        <v>74925</v>
      </c>
      <c r="R14" s="3">
        <v>2000</v>
      </c>
    </row>
    <row r="15" spans="1:18" ht="24.75" thickBot="1" x14ac:dyDescent="0.2">
      <c r="B15" s="115" t="s">
        <v>31</v>
      </c>
      <c r="C15" s="115"/>
      <c r="D15" s="116"/>
      <c r="E15" s="117"/>
      <c r="F15" s="1" t="s">
        <v>32</v>
      </c>
      <c r="G15" s="119"/>
      <c r="H15" s="119"/>
      <c r="I15" s="119"/>
      <c r="J15" s="119"/>
      <c r="K15" s="119"/>
      <c r="M15" s="3"/>
      <c r="N15" s="3"/>
      <c r="O15" s="4" t="s">
        <v>26</v>
      </c>
      <c r="P15" s="4">
        <f t="shared" si="0"/>
        <v>24644</v>
      </c>
      <c r="Q15" s="3">
        <f>算定データ!U6</f>
        <v>22644</v>
      </c>
      <c r="R15" s="3">
        <v>2000</v>
      </c>
    </row>
    <row r="16" spans="1:18" x14ac:dyDescent="0.15">
      <c r="B16" s="104" t="s">
        <v>33</v>
      </c>
      <c r="C16" s="104"/>
      <c r="M16" s="3"/>
      <c r="O16" s="3" t="s">
        <v>28</v>
      </c>
      <c r="P16" s="4">
        <f t="shared" si="0"/>
        <v>47221.4</v>
      </c>
      <c r="Q16" s="3">
        <f>算定データ!AA6</f>
        <v>45221.4</v>
      </c>
      <c r="R16" s="3">
        <v>2000</v>
      </c>
    </row>
    <row r="17" spans="1:18" x14ac:dyDescent="0.15">
      <c r="M17" s="3"/>
      <c r="N17" s="3"/>
      <c r="O17" s="3" t="s">
        <v>45</v>
      </c>
      <c r="P17" s="4">
        <f t="shared" si="0"/>
        <v>69765.5</v>
      </c>
      <c r="Q17" s="3">
        <f>算定データ!AG6</f>
        <v>67765.5</v>
      </c>
      <c r="R17" s="3">
        <v>2000</v>
      </c>
    </row>
    <row r="18" spans="1:18" x14ac:dyDescent="0.15">
      <c r="A18" s="6"/>
      <c r="B18" s="7"/>
      <c r="C18" s="6"/>
      <c r="D18" s="7"/>
      <c r="E18" s="7"/>
      <c r="F18" s="6"/>
      <c r="G18" s="6"/>
      <c r="H18" s="6"/>
      <c r="I18" s="6"/>
      <c r="J18" s="6"/>
      <c r="K18" s="6"/>
      <c r="M18" s="3">
        <v>1800</v>
      </c>
      <c r="N18" s="3">
        <v>855</v>
      </c>
      <c r="O18" s="3">
        <v>30</v>
      </c>
      <c r="P18" s="3">
        <f>SUM(D13*O18)</f>
        <v>0</v>
      </c>
    </row>
    <row r="19" spans="1:18" x14ac:dyDescent="0.15">
      <c r="A19" s="105" t="s">
        <v>34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M19" s="3">
        <v>650</v>
      </c>
      <c r="N19" s="3">
        <v>370</v>
      </c>
      <c r="O19" s="3"/>
      <c r="P19" s="3"/>
    </row>
    <row r="20" spans="1:18" ht="24.75" thickBot="1" x14ac:dyDescent="0.2">
      <c r="M20" s="3">
        <v>390</v>
      </c>
      <c r="N20" s="3">
        <v>0</v>
      </c>
      <c r="O20" s="3">
        <v>30</v>
      </c>
      <c r="P20" s="3">
        <f>SUM(D15*O20)</f>
        <v>0</v>
      </c>
    </row>
    <row r="21" spans="1:18" ht="24.75" thickBot="1" x14ac:dyDescent="0.2">
      <c r="C21" s="106">
        <f>SUM(F22:G24)</f>
        <v>0</v>
      </c>
      <c r="D21" s="107"/>
      <c r="E21" s="108"/>
      <c r="F21" s="1" t="s">
        <v>35</v>
      </c>
      <c r="M21" s="3">
        <v>300</v>
      </c>
    </row>
    <row r="22" spans="1:18" x14ac:dyDescent="0.15">
      <c r="C22" s="8"/>
      <c r="D22" s="9"/>
      <c r="E22" s="10" t="s">
        <v>1</v>
      </c>
      <c r="F22" s="109" t="str">
        <f>IFERROR(VLOOKUP(M9,$O$3:$P$17,2,FALSE),"")</f>
        <v/>
      </c>
      <c r="G22" s="109"/>
      <c r="H22" s="11" t="s">
        <v>30</v>
      </c>
      <c r="M22" s="3"/>
      <c r="N22" s="3"/>
    </row>
    <row r="23" spans="1:18" x14ac:dyDescent="0.15">
      <c r="C23" s="8"/>
      <c r="D23" s="12" t="s">
        <v>36</v>
      </c>
      <c r="E23" s="12" t="s">
        <v>37</v>
      </c>
      <c r="F23" s="110">
        <f>P18</f>
        <v>0</v>
      </c>
      <c r="G23" s="110"/>
      <c r="H23" s="13" t="s">
        <v>30</v>
      </c>
      <c r="M23" s="3"/>
      <c r="N23" s="3"/>
    </row>
    <row r="24" spans="1:18" x14ac:dyDescent="0.15">
      <c r="C24" s="8"/>
      <c r="D24" s="14"/>
      <c r="E24" s="15" t="s">
        <v>38</v>
      </c>
      <c r="F24" s="103">
        <f>P20</f>
        <v>0</v>
      </c>
      <c r="G24" s="103"/>
      <c r="H24" s="5" t="s">
        <v>30</v>
      </c>
      <c r="N24" s="3"/>
    </row>
    <row r="25" spans="1:18" x14ac:dyDescent="0.15">
      <c r="C25" s="16"/>
      <c r="D25" s="16" t="s">
        <v>137</v>
      </c>
      <c r="E25" s="16"/>
      <c r="F25" s="16"/>
      <c r="G25" s="16"/>
      <c r="H25" s="16"/>
      <c r="I25" s="16"/>
      <c r="J25" s="16"/>
      <c r="K25" s="16"/>
    </row>
    <row r="26" spans="1:18" x14ac:dyDescent="0.15">
      <c r="C26" s="16"/>
      <c r="D26" s="14"/>
      <c r="E26" s="16"/>
      <c r="F26" s="16"/>
      <c r="G26" s="16"/>
      <c r="H26" s="16"/>
      <c r="I26" s="16"/>
      <c r="J26" s="16"/>
      <c r="K26" s="16"/>
    </row>
    <row r="27" spans="1:18" x14ac:dyDescent="0.15">
      <c r="B27" s="69" t="s">
        <v>39</v>
      </c>
      <c r="C27" s="13"/>
    </row>
    <row r="28" spans="1:18" x14ac:dyDescent="0.15">
      <c r="B28" s="69" t="s">
        <v>138</v>
      </c>
      <c r="C28" s="13"/>
    </row>
  </sheetData>
  <sheetProtection algorithmName="SHA-512" hashValue="kF7/YxEh9azWrFSZUSYN04T1AFeCvjFegARwpEoXqA0fBjv9zDY9ZfFFVN6TGkQ5Bec/3YNKwl2iHaHUQOnfoQ==" saltValue="in4abQ9+ezseTF1JZp3Zxw==" spinCount="100000" sheet="1" selectLockedCells="1"/>
  <mergeCells count="14">
    <mergeCell ref="A1:K1"/>
    <mergeCell ref="D5:E5"/>
    <mergeCell ref="D9:E9"/>
    <mergeCell ref="B13:C13"/>
    <mergeCell ref="D13:E13"/>
    <mergeCell ref="G13:K15"/>
    <mergeCell ref="B15:C15"/>
    <mergeCell ref="D15:E15"/>
    <mergeCell ref="F24:G24"/>
    <mergeCell ref="B16:C16"/>
    <mergeCell ref="A19:K19"/>
    <mergeCell ref="C21:E21"/>
    <mergeCell ref="F22:G22"/>
    <mergeCell ref="F23:G23"/>
  </mergeCells>
  <phoneticPr fontId="3"/>
  <conditionalFormatting sqref="F23:G24">
    <cfRule type="cellIs" dxfId="1" priority="2" operator="equal">
      <formula>0</formula>
    </cfRule>
  </conditionalFormatting>
  <conditionalFormatting sqref="C21:E21">
    <cfRule type="cellIs" dxfId="0" priority="1" operator="equal">
      <formula>0</formula>
    </cfRule>
  </conditionalFormatting>
  <dataValidations count="4">
    <dataValidation type="list" allowBlank="1" showInputMessage="1" showErrorMessage="1" sqref="D5" xr:uid="{00000000-0002-0000-0000-000003000000}">
      <formula1>$M$3:$M$8</formula1>
    </dataValidation>
    <dataValidation type="list" allowBlank="1" showInputMessage="1" showErrorMessage="1" sqref="D9:E9" xr:uid="{6796C376-C2BB-4C3C-9D4C-054C9D8F92C9}">
      <formula1>$N$3:$N$6</formula1>
    </dataValidation>
    <dataValidation type="list" allowBlank="1" showInputMessage="1" showErrorMessage="1" sqref="D13:E13" xr:uid="{EADD4E8A-66D3-4C7D-889C-2D9FDE5A708B}">
      <formula1>$M$17:$M$21</formula1>
    </dataValidation>
    <dataValidation type="list" allowBlank="1" showInputMessage="1" showErrorMessage="1" sqref="D15:E15" xr:uid="{A9904128-241F-4AF8-BB93-149812098DD6}">
      <formula1>$N$17:$N$20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A6CBB-396E-4E7C-A35D-8A850B603702}">
  <dimension ref="A1:AG74"/>
  <sheetViews>
    <sheetView zoomScaleNormal="100" workbookViewId="0">
      <selection activeCell="L23" sqref="L23"/>
    </sheetView>
  </sheetViews>
  <sheetFormatPr defaultRowHeight="12" x14ac:dyDescent="0.15"/>
  <cols>
    <col min="1" max="1" width="3.125" style="21" customWidth="1"/>
    <col min="2" max="2" width="3.125" style="61" customWidth="1"/>
    <col min="3" max="3" width="27" style="61" customWidth="1"/>
    <col min="4" max="11" width="9" style="61"/>
    <col min="12" max="12" width="9" style="21"/>
    <col min="13" max="14" width="0" style="21" hidden="1" customWidth="1"/>
    <col min="15" max="15" width="9" style="21"/>
    <col min="16" max="20" width="9" style="21" hidden="1" customWidth="1"/>
    <col min="21" max="21" width="9" style="21"/>
    <col min="22" max="26" width="9" style="21" hidden="1" customWidth="1"/>
    <col min="27" max="27" width="9" style="21"/>
    <col min="28" max="32" width="9" style="21" hidden="1" customWidth="1"/>
    <col min="33" max="16384" width="9" style="21"/>
  </cols>
  <sheetData>
    <row r="1" spans="1:33" x14ac:dyDescent="0.15">
      <c r="A1" s="21" t="s">
        <v>135</v>
      </c>
    </row>
    <row r="3" spans="1:33" ht="12" customHeight="1" x14ac:dyDescent="0.15">
      <c r="C3" s="75" t="s">
        <v>134</v>
      </c>
      <c r="D3" s="76">
        <v>10.54</v>
      </c>
      <c r="J3" s="77"/>
      <c r="K3" s="77"/>
      <c r="O3" s="22"/>
      <c r="P3" s="120" t="s">
        <v>133</v>
      </c>
      <c r="Q3" s="120"/>
      <c r="R3" s="120"/>
      <c r="S3" s="120"/>
      <c r="T3" s="120"/>
      <c r="U3" s="120"/>
      <c r="V3" s="120" t="s">
        <v>132</v>
      </c>
      <c r="W3" s="120"/>
      <c r="X3" s="120"/>
      <c r="Y3" s="120"/>
      <c r="Z3" s="120"/>
      <c r="AA3" s="120"/>
      <c r="AB3" s="120" t="s">
        <v>131</v>
      </c>
      <c r="AC3" s="120"/>
      <c r="AD3" s="120"/>
      <c r="AE3" s="120"/>
      <c r="AF3" s="120"/>
      <c r="AG3" s="120"/>
    </row>
    <row r="4" spans="1:33" ht="12" customHeight="1" x14ac:dyDescent="0.15">
      <c r="A4" s="130"/>
      <c r="B4" s="131"/>
      <c r="C4" s="132"/>
      <c r="D4" s="78" t="s">
        <v>130</v>
      </c>
      <c r="E4" s="79" t="s">
        <v>129</v>
      </c>
      <c r="F4" s="80" t="s">
        <v>128</v>
      </c>
      <c r="G4" s="81" t="s">
        <v>127</v>
      </c>
      <c r="H4" s="82" t="s">
        <v>126</v>
      </c>
      <c r="I4" s="83" t="s">
        <v>125</v>
      </c>
      <c r="J4" s="80" t="s">
        <v>124</v>
      </c>
      <c r="K4" s="84" t="s">
        <v>123</v>
      </c>
      <c r="L4" s="24"/>
      <c r="O4" s="25"/>
      <c r="P4" s="26" t="s">
        <v>122</v>
      </c>
      <c r="Q4" s="27" t="s">
        <v>121</v>
      </c>
      <c r="R4" s="120" t="s">
        <v>120</v>
      </c>
      <c r="S4" s="120"/>
      <c r="T4" s="120"/>
      <c r="U4" s="23" t="s">
        <v>119</v>
      </c>
      <c r="V4" s="26" t="s">
        <v>122</v>
      </c>
      <c r="W4" s="27" t="s">
        <v>121</v>
      </c>
      <c r="X4" s="120" t="s">
        <v>120</v>
      </c>
      <c r="Y4" s="120"/>
      <c r="Z4" s="120"/>
      <c r="AA4" s="23" t="s">
        <v>119</v>
      </c>
      <c r="AB4" s="26" t="s">
        <v>122</v>
      </c>
      <c r="AC4" s="27" t="s">
        <v>121</v>
      </c>
      <c r="AD4" s="120" t="s">
        <v>120</v>
      </c>
      <c r="AE4" s="120"/>
      <c r="AF4" s="120"/>
      <c r="AG4" s="23" t="s">
        <v>119</v>
      </c>
    </row>
    <row r="5" spans="1:33" hidden="1" x14ac:dyDescent="0.15">
      <c r="A5" s="130"/>
      <c r="B5" s="131"/>
      <c r="C5" s="132"/>
      <c r="D5" s="85" t="s">
        <v>118</v>
      </c>
      <c r="E5" s="86">
        <v>1</v>
      </c>
      <c r="F5" s="87">
        <v>0.9</v>
      </c>
      <c r="G5" s="88">
        <v>0.1</v>
      </c>
      <c r="H5" s="89">
        <v>0.8</v>
      </c>
      <c r="I5" s="86">
        <v>0.2</v>
      </c>
      <c r="J5" s="90">
        <v>0.7</v>
      </c>
      <c r="K5" s="91">
        <v>0.3</v>
      </c>
      <c r="L5" s="28"/>
      <c r="O5" s="29"/>
      <c r="P5" s="26"/>
      <c r="Q5" s="27"/>
      <c r="R5" s="30">
        <v>8.3000000000000004E-2</v>
      </c>
      <c r="S5" s="30">
        <v>2.7E-2</v>
      </c>
      <c r="T5" s="29"/>
      <c r="U5" s="29"/>
      <c r="V5" s="29"/>
      <c r="W5" s="29"/>
      <c r="X5" s="30">
        <v>8.3000000000000004E-2</v>
      </c>
      <c r="Y5" s="30">
        <v>2.7E-2</v>
      </c>
      <c r="Z5" s="29"/>
      <c r="AA5" s="29"/>
      <c r="AB5" s="29"/>
      <c r="AC5" s="29"/>
      <c r="AD5" s="30">
        <v>8.3000000000000004E-2</v>
      </c>
      <c r="AE5" s="30">
        <v>2.7E-2</v>
      </c>
      <c r="AF5" s="29"/>
      <c r="AG5" s="29"/>
    </row>
    <row r="6" spans="1:33" x14ac:dyDescent="0.15">
      <c r="A6" s="133" t="s">
        <v>117</v>
      </c>
      <c r="B6" s="136" t="s">
        <v>116</v>
      </c>
      <c r="C6" s="73" t="s">
        <v>109</v>
      </c>
      <c r="D6" s="20">
        <v>573</v>
      </c>
      <c r="E6" s="57">
        <f t="shared" ref="E6:E37" si="0">ROUNDDOWN($D$3*D6,0)</f>
        <v>6039</v>
      </c>
      <c r="F6" s="58">
        <f t="shared" ref="F6:F37" si="1">ROUNDDOWN(E6*$F$5,0)</f>
        <v>5435</v>
      </c>
      <c r="G6" s="59">
        <f t="shared" ref="G6:G37" si="2">SUM(E6-F6)</f>
        <v>604</v>
      </c>
      <c r="H6" s="60">
        <f t="shared" ref="H6:H37" si="3">ROUNDDOWN(E6*$H$5,0)</f>
        <v>4831</v>
      </c>
      <c r="I6" s="57">
        <f t="shared" ref="I6:I37" si="4">SUM(E6-H6)</f>
        <v>1208</v>
      </c>
      <c r="J6" s="65">
        <f t="shared" ref="J6:J37" si="5">ROUNDDOWN(E6*$J$5,0)</f>
        <v>4227</v>
      </c>
      <c r="K6" s="73">
        <f t="shared" ref="K6:K37" si="6">SUM(E6-J6)</f>
        <v>1812</v>
      </c>
      <c r="L6" s="31"/>
      <c r="M6" s="21">
        <v>1</v>
      </c>
      <c r="N6" s="21">
        <v>30</v>
      </c>
      <c r="O6" s="32" t="s">
        <v>115</v>
      </c>
      <c r="P6" s="33">
        <f>SUM(G6*M6*N6)</f>
        <v>18120</v>
      </c>
      <c r="Q6" s="34">
        <f>SUM(P6+$Q$11)</f>
        <v>20400</v>
      </c>
      <c r="R6" s="34">
        <f>SUM(Q6*$R$5)</f>
        <v>1693.2</v>
      </c>
      <c r="S6" s="34">
        <f>SUM(Q6*$S$5)</f>
        <v>550.79999999999995</v>
      </c>
      <c r="T6" s="34">
        <f>SUM(R6:S6)</f>
        <v>2244</v>
      </c>
      <c r="U6" s="35">
        <f>SUM(Q6,T6)</f>
        <v>22644</v>
      </c>
      <c r="V6" s="36">
        <f>SUM(I6*M6*N6)</f>
        <v>36240</v>
      </c>
      <c r="W6" s="37">
        <f>SUM(V6+$W$11)</f>
        <v>40740</v>
      </c>
      <c r="X6" s="38">
        <f>SUM(W6*$X$5)</f>
        <v>3381.42</v>
      </c>
      <c r="Y6" s="38">
        <f>SUM(W6*$Y$5)</f>
        <v>1099.98</v>
      </c>
      <c r="Z6" s="38">
        <f>SUM(X6:Y6)</f>
        <v>4481.3999999999996</v>
      </c>
      <c r="AA6" s="39">
        <f>SUM(Z6,W6)</f>
        <v>45221.4</v>
      </c>
      <c r="AB6" s="40">
        <f>SUM(K6*M6*N6)</f>
        <v>54360</v>
      </c>
      <c r="AC6" s="38">
        <f>SUM(AB6+$AC$11)</f>
        <v>61050</v>
      </c>
      <c r="AD6" s="38">
        <f>SUM(AC6*$AD$5)</f>
        <v>5067.1500000000005</v>
      </c>
      <c r="AE6" s="38">
        <f>SUM(AC6*$AE$5)</f>
        <v>1648.35</v>
      </c>
      <c r="AF6" s="38">
        <f>SUM(AD6:AE6)</f>
        <v>6715.5</v>
      </c>
      <c r="AG6" s="39">
        <f>SUM(AF6,AC6)</f>
        <v>67765.5</v>
      </c>
    </row>
    <row r="7" spans="1:33" x14ac:dyDescent="0.15">
      <c r="A7" s="134"/>
      <c r="B7" s="137"/>
      <c r="C7" s="72" t="s">
        <v>107</v>
      </c>
      <c r="D7" s="19">
        <v>641</v>
      </c>
      <c r="E7" s="70">
        <f t="shared" si="0"/>
        <v>6756</v>
      </c>
      <c r="F7" s="65">
        <f t="shared" si="1"/>
        <v>6080</v>
      </c>
      <c r="G7" s="64">
        <f t="shared" si="2"/>
        <v>676</v>
      </c>
      <c r="H7" s="71">
        <f t="shared" si="3"/>
        <v>5404</v>
      </c>
      <c r="I7" s="70">
        <f t="shared" si="4"/>
        <v>1352</v>
      </c>
      <c r="J7" s="65">
        <f t="shared" si="5"/>
        <v>4729</v>
      </c>
      <c r="K7" s="72">
        <f t="shared" si="6"/>
        <v>2027</v>
      </c>
      <c r="L7" s="31"/>
      <c r="M7" s="21">
        <v>1</v>
      </c>
      <c r="N7" s="21">
        <v>30</v>
      </c>
      <c r="O7" s="41" t="s">
        <v>114</v>
      </c>
      <c r="P7" s="42">
        <f>SUM(G7*M7*N7)</f>
        <v>20280</v>
      </c>
      <c r="Q7" s="34">
        <f>SUM(P7+$Q$11)</f>
        <v>22560</v>
      </c>
      <c r="R7" s="43">
        <f>SUM(Q7*$R$5)</f>
        <v>1872.48</v>
      </c>
      <c r="S7" s="43">
        <f>SUM(Q7*$S$5)</f>
        <v>609.12</v>
      </c>
      <c r="T7" s="43">
        <f>SUM(R7:S7)</f>
        <v>2481.6</v>
      </c>
      <c r="U7" s="44">
        <f>SUM(Q7,T7)</f>
        <v>25041.599999999999</v>
      </c>
      <c r="V7" s="42">
        <f>SUM(I7*M7*N7)</f>
        <v>40560</v>
      </c>
      <c r="W7" s="43">
        <f>SUM(V7+$W$11)</f>
        <v>45060</v>
      </c>
      <c r="X7" s="43">
        <f>SUM(W7*$X$5)</f>
        <v>3739.98</v>
      </c>
      <c r="Y7" s="43">
        <f>SUM(W7*$Y$5)</f>
        <v>1216.6199999999999</v>
      </c>
      <c r="Z7" s="43">
        <f>SUM(X7:Y7)</f>
        <v>4956.6000000000004</v>
      </c>
      <c r="AA7" s="44">
        <f>SUM(Z7,W7)</f>
        <v>50016.6</v>
      </c>
      <c r="AB7" s="42">
        <f>SUM(K7*M7*N7)</f>
        <v>60810</v>
      </c>
      <c r="AC7" s="43">
        <f>SUM(AB7+$AC$11)</f>
        <v>67500</v>
      </c>
      <c r="AD7" s="43">
        <f>SUM(AC7*$AD$5)</f>
        <v>5602.5</v>
      </c>
      <c r="AE7" s="43">
        <f>SUM(AC7*$AE$5)</f>
        <v>1822.5</v>
      </c>
      <c r="AF7" s="43">
        <f>SUM(AD7:AE7)</f>
        <v>7425</v>
      </c>
      <c r="AG7" s="44">
        <f>SUM(AF7,AC7)</f>
        <v>74925</v>
      </c>
    </row>
    <row r="8" spans="1:33" x14ac:dyDescent="0.15">
      <c r="A8" s="134"/>
      <c r="B8" s="137"/>
      <c r="C8" s="72" t="s">
        <v>106</v>
      </c>
      <c r="D8" s="19">
        <v>712</v>
      </c>
      <c r="E8" s="70">
        <f t="shared" si="0"/>
        <v>7504</v>
      </c>
      <c r="F8" s="65">
        <f t="shared" si="1"/>
        <v>6753</v>
      </c>
      <c r="G8" s="64">
        <f t="shared" si="2"/>
        <v>751</v>
      </c>
      <c r="H8" s="71">
        <f t="shared" si="3"/>
        <v>6003</v>
      </c>
      <c r="I8" s="70">
        <f t="shared" si="4"/>
        <v>1501</v>
      </c>
      <c r="J8" s="65">
        <f t="shared" si="5"/>
        <v>5252</v>
      </c>
      <c r="K8" s="72">
        <f t="shared" si="6"/>
        <v>2252</v>
      </c>
      <c r="L8" s="31"/>
      <c r="M8" s="21">
        <v>1</v>
      </c>
      <c r="N8" s="21">
        <v>30</v>
      </c>
      <c r="O8" s="41" t="s">
        <v>113</v>
      </c>
      <c r="P8" s="42">
        <f>SUM(G8*M8*N8)</f>
        <v>22530</v>
      </c>
      <c r="Q8" s="34">
        <f>SUM(P8+$Q$11)</f>
        <v>24810</v>
      </c>
      <c r="R8" s="43">
        <f>SUM(Q8*$R$5)</f>
        <v>2059.23</v>
      </c>
      <c r="S8" s="43">
        <f>SUM(Q8*$S$5)</f>
        <v>669.87</v>
      </c>
      <c r="T8" s="43">
        <f>SUM(R8:S8)</f>
        <v>2729.1</v>
      </c>
      <c r="U8" s="44">
        <f>SUM(Q8,T8)</f>
        <v>27539.1</v>
      </c>
      <c r="V8" s="42">
        <f>SUM(I8*M8*N8)</f>
        <v>45030</v>
      </c>
      <c r="W8" s="43">
        <f>SUM(V8+$W$11)</f>
        <v>49530</v>
      </c>
      <c r="X8" s="43">
        <f>SUM(W8*$X$5)</f>
        <v>4110.99</v>
      </c>
      <c r="Y8" s="43">
        <f>SUM(W8*$Y$5)</f>
        <v>1337.31</v>
      </c>
      <c r="Z8" s="43">
        <f>SUM(X8:Y8)</f>
        <v>5448.2999999999993</v>
      </c>
      <c r="AA8" s="44">
        <f>SUM(Z8,W8)</f>
        <v>54978.3</v>
      </c>
      <c r="AB8" s="42">
        <f>SUM(K8*M8*N8)</f>
        <v>67560</v>
      </c>
      <c r="AC8" s="43">
        <f>SUM(AB8+$AC$11)</f>
        <v>74250</v>
      </c>
      <c r="AD8" s="43">
        <f>SUM(AC8*$AD$5)</f>
        <v>6162.75</v>
      </c>
      <c r="AE8" s="43">
        <f>SUM(AC8*$AE$5)</f>
        <v>2004.75</v>
      </c>
      <c r="AF8" s="43">
        <f>SUM(AD8:AE8)</f>
        <v>8167.5</v>
      </c>
      <c r="AG8" s="44">
        <f>SUM(AF8,AC8)</f>
        <v>82417.5</v>
      </c>
    </row>
    <row r="9" spans="1:33" x14ac:dyDescent="0.15">
      <c r="A9" s="134"/>
      <c r="B9" s="137"/>
      <c r="C9" s="72" t="s">
        <v>105</v>
      </c>
      <c r="D9" s="19">
        <v>780</v>
      </c>
      <c r="E9" s="70">
        <f t="shared" si="0"/>
        <v>8221</v>
      </c>
      <c r="F9" s="65">
        <f t="shared" si="1"/>
        <v>7398</v>
      </c>
      <c r="G9" s="64">
        <f t="shared" si="2"/>
        <v>823</v>
      </c>
      <c r="H9" s="71">
        <f t="shared" si="3"/>
        <v>6576</v>
      </c>
      <c r="I9" s="70">
        <f t="shared" si="4"/>
        <v>1645</v>
      </c>
      <c r="J9" s="65">
        <f t="shared" si="5"/>
        <v>5754</v>
      </c>
      <c r="K9" s="72">
        <f t="shared" si="6"/>
        <v>2467</v>
      </c>
      <c r="L9" s="31"/>
      <c r="M9" s="21">
        <v>1</v>
      </c>
      <c r="N9" s="21">
        <v>30</v>
      </c>
      <c r="O9" s="41" t="s">
        <v>112</v>
      </c>
      <c r="P9" s="42">
        <f>SUM(G9*M9*N9)</f>
        <v>24690</v>
      </c>
      <c r="Q9" s="34">
        <f>SUM(P9+$Q$11)</f>
        <v>26970</v>
      </c>
      <c r="R9" s="43">
        <f>SUM(Q9*$R$5)</f>
        <v>2238.5100000000002</v>
      </c>
      <c r="S9" s="43">
        <f>SUM(Q9*$S$5)</f>
        <v>728.18999999999994</v>
      </c>
      <c r="T9" s="43">
        <f>SUM(R9:S9)</f>
        <v>2966.7000000000003</v>
      </c>
      <c r="U9" s="44">
        <f>SUM(Q9,T9)</f>
        <v>29936.7</v>
      </c>
      <c r="V9" s="42">
        <f>SUM(I9*M9*N9)</f>
        <v>49350</v>
      </c>
      <c r="W9" s="43">
        <f>SUM(V9+$W$11)</f>
        <v>53850</v>
      </c>
      <c r="X9" s="43">
        <f>SUM(W9*$X$5)</f>
        <v>4469.55</v>
      </c>
      <c r="Y9" s="43">
        <f>SUM(W9*$Y$5)</f>
        <v>1453.95</v>
      </c>
      <c r="Z9" s="43">
        <f>SUM(X9:Y9)</f>
        <v>5923.5</v>
      </c>
      <c r="AA9" s="44">
        <f>SUM(Z9,W9)</f>
        <v>59773.5</v>
      </c>
      <c r="AB9" s="42">
        <f>SUM(K9*M9*N9)</f>
        <v>74010</v>
      </c>
      <c r="AC9" s="43">
        <f>SUM(AB9+$AC$11)</f>
        <v>80700</v>
      </c>
      <c r="AD9" s="43">
        <f>SUM(AC9*$AD$5)</f>
        <v>6698.1</v>
      </c>
      <c r="AE9" s="43">
        <f>SUM(AC9*$AE$5)</f>
        <v>2178.9</v>
      </c>
      <c r="AF9" s="43">
        <f>SUM(AD9:AE9)</f>
        <v>8877</v>
      </c>
      <c r="AG9" s="44">
        <f>SUM(AF9,AC9)</f>
        <v>89577</v>
      </c>
    </row>
    <row r="10" spans="1:33" x14ac:dyDescent="0.15">
      <c r="A10" s="134"/>
      <c r="B10" s="137"/>
      <c r="C10" s="72" t="s">
        <v>104</v>
      </c>
      <c r="D10" s="92">
        <v>847</v>
      </c>
      <c r="E10" s="70">
        <f t="shared" si="0"/>
        <v>8927</v>
      </c>
      <c r="F10" s="65">
        <f t="shared" si="1"/>
        <v>8034</v>
      </c>
      <c r="G10" s="64">
        <f t="shared" si="2"/>
        <v>893</v>
      </c>
      <c r="H10" s="71">
        <f t="shared" si="3"/>
        <v>7141</v>
      </c>
      <c r="I10" s="70">
        <f t="shared" si="4"/>
        <v>1786</v>
      </c>
      <c r="J10" s="65">
        <f t="shared" si="5"/>
        <v>6248</v>
      </c>
      <c r="K10" s="72">
        <f t="shared" si="6"/>
        <v>2679</v>
      </c>
      <c r="L10" s="31"/>
      <c r="M10" s="21">
        <v>1</v>
      </c>
      <c r="N10" s="21">
        <v>30</v>
      </c>
      <c r="O10" s="45" t="s">
        <v>111</v>
      </c>
      <c r="P10" s="46">
        <f>SUM(G10*M10*N10)</f>
        <v>26790</v>
      </c>
      <c r="Q10" s="34">
        <f>SUM(P10+$Q$11)</f>
        <v>29070</v>
      </c>
      <c r="R10" s="47">
        <f>SUM(Q10*$R$5)</f>
        <v>2412.81</v>
      </c>
      <c r="S10" s="47">
        <f>SUM(Q10*$S$5)</f>
        <v>784.89</v>
      </c>
      <c r="T10" s="47">
        <f>SUM(R10:S10)</f>
        <v>3197.7</v>
      </c>
      <c r="U10" s="48">
        <f>SUM(Q10,T10)</f>
        <v>32267.7</v>
      </c>
      <c r="V10" s="49">
        <f>SUM(I10*M10*N10)</f>
        <v>53580</v>
      </c>
      <c r="W10" s="34">
        <f>SUM(V10+$W$11)</f>
        <v>58080</v>
      </c>
      <c r="X10" s="47">
        <f>SUM(W10*$X$5)</f>
        <v>4820.6400000000003</v>
      </c>
      <c r="Y10" s="47">
        <f>SUM(W10*$Y$5)</f>
        <v>1568.16</v>
      </c>
      <c r="Z10" s="47">
        <f>SUM(X10:Y10)</f>
        <v>6388.8</v>
      </c>
      <c r="AA10" s="48">
        <f>SUM(Z10,W10)</f>
        <v>64468.800000000003</v>
      </c>
      <c r="AB10" s="46">
        <f>SUM(K10*M10*N10)</f>
        <v>80370</v>
      </c>
      <c r="AC10" s="47">
        <f>SUM(AB10+$AC$11)</f>
        <v>87060</v>
      </c>
      <c r="AD10" s="47">
        <f>SUM(AC10*$AD$5)</f>
        <v>7225.9800000000005</v>
      </c>
      <c r="AE10" s="47">
        <f>SUM(AC10*$AE$5)</f>
        <v>2350.62</v>
      </c>
      <c r="AF10" s="47">
        <f>SUM(AD10:AE10)</f>
        <v>9576.6</v>
      </c>
      <c r="AG10" s="48">
        <f>SUM(AF10,AC10)</f>
        <v>96636.6</v>
      </c>
    </row>
    <row r="11" spans="1:33" x14ac:dyDescent="0.15">
      <c r="A11" s="134"/>
      <c r="B11" s="138" t="s">
        <v>110</v>
      </c>
      <c r="C11" s="72" t="s">
        <v>109</v>
      </c>
      <c r="D11" s="19">
        <v>573</v>
      </c>
      <c r="E11" s="70">
        <f t="shared" si="0"/>
        <v>6039</v>
      </c>
      <c r="F11" s="65">
        <f t="shared" si="1"/>
        <v>5435</v>
      </c>
      <c r="G11" s="64">
        <f t="shared" si="2"/>
        <v>604</v>
      </c>
      <c r="H11" s="71">
        <f t="shared" si="3"/>
        <v>4831</v>
      </c>
      <c r="I11" s="70">
        <f t="shared" si="4"/>
        <v>1208</v>
      </c>
      <c r="J11" s="65">
        <f t="shared" si="5"/>
        <v>4227</v>
      </c>
      <c r="K11" s="72">
        <f t="shared" si="6"/>
        <v>1812</v>
      </c>
      <c r="L11" s="31"/>
      <c r="O11" s="50"/>
      <c r="P11" s="51" t="s">
        <v>108</v>
      </c>
      <c r="Q11" s="52">
        <f>SUM(P16:P71)</f>
        <v>2280</v>
      </c>
      <c r="R11" s="53"/>
      <c r="S11" s="53"/>
      <c r="T11" s="53"/>
      <c r="U11" s="53"/>
      <c r="V11" s="54" t="s">
        <v>108</v>
      </c>
      <c r="W11" s="52">
        <f>SUM(V16:V71)</f>
        <v>4500</v>
      </c>
      <c r="X11" s="53"/>
      <c r="Y11" s="53"/>
      <c r="Z11" s="53"/>
      <c r="AA11" s="53"/>
      <c r="AB11" s="55" t="s">
        <v>108</v>
      </c>
      <c r="AC11" s="56">
        <f>SUM(AB16:AB71)</f>
        <v>6690</v>
      </c>
    </row>
    <row r="12" spans="1:33" x14ac:dyDescent="0.15">
      <c r="A12" s="134"/>
      <c r="B12" s="138"/>
      <c r="C12" s="72" t="s">
        <v>107</v>
      </c>
      <c r="D12" s="19">
        <v>641</v>
      </c>
      <c r="E12" s="70">
        <f t="shared" si="0"/>
        <v>6756</v>
      </c>
      <c r="F12" s="65">
        <f t="shared" si="1"/>
        <v>6080</v>
      </c>
      <c r="G12" s="64">
        <f t="shared" si="2"/>
        <v>676</v>
      </c>
      <c r="H12" s="71">
        <f t="shared" si="3"/>
        <v>5404</v>
      </c>
      <c r="I12" s="70">
        <f t="shared" si="4"/>
        <v>1352</v>
      </c>
      <c r="J12" s="65">
        <f t="shared" si="5"/>
        <v>4729</v>
      </c>
      <c r="K12" s="72">
        <f t="shared" si="6"/>
        <v>2027</v>
      </c>
      <c r="L12" s="31"/>
    </row>
    <row r="13" spans="1:33" x14ac:dyDescent="0.15">
      <c r="A13" s="134"/>
      <c r="B13" s="138"/>
      <c r="C13" s="72" t="s">
        <v>106</v>
      </c>
      <c r="D13" s="19">
        <v>712</v>
      </c>
      <c r="E13" s="70">
        <f t="shared" si="0"/>
        <v>7504</v>
      </c>
      <c r="F13" s="65">
        <f t="shared" si="1"/>
        <v>6753</v>
      </c>
      <c r="G13" s="64">
        <f t="shared" si="2"/>
        <v>751</v>
      </c>
      <c r="H13" s="71">
        <f t="shared" si="3"/>
        <v>6003</v>
      </c>
      <c r="I13" s="70">
        <f t="shared" si="4"/>
        <v>1501</v>
      </c>
      <c r="J13" s="65">
        <f t="shared" si="5"/>
        <v>5252</v>
      </c>
      <c r="K13" s="72">
        <f t="shared" si="6"/>
        <v>2252</v>
      </c>
      <c r="L13" s="31"/>
    </row>
    <row r="14" spans="1:33" x14ac:dyDescent="0.15">
      <c r="A14" s="134"/>
      <c r="B14" s="138"/>
      <c r="C14" s="72" t="s">
        <v>105</v>
      </c>
      <c r="D14" s="19">
        <v>780</v>
      </c>
      <c r="E14" s="70">
        <f t="shared" si="0"/>
        <v>8221</v>
      </c>
      <c r="F14" s="65">
        <f t="shared" si="1"/>
        <v>7398</v>
      </c>
      <c r="G14" s="64">
        <f t="shared" si="2"/>
        <v>823</v>
      </c>
      <c r="H14" s="71">
        <f t="shared" si="3"/>
        <v>6576</v>
      </c>
      <c r="I14" s="70">
        <f t="shared" si="4"/>
        <v>1645</v>
      </c>
      <c r="J14" s="65">
        <f t="shared" si="5"/>
        <v>5754</v>
      </c>
      <c r="K14" s="72">
        <f t="shared" si="6"/>
        <v>2467</v>
      </c>
      <c r="L14" s="31"/>
    </row>
    <row r="15" spans="1:33" x14ac:dyDescent="0.15">
      <c r="A15" s="135"/>
      <c r="B15" s="139"/>
      <c r="C15" s="93" t="s">
        <v>104</v>
      </c>
      <c r="D15" s="92">
        <v>847</v>
      </c>
      <c r="E15" s="62">
        <f t="shared" si="0"/>
        <v>8927</v>
      </c>
      <c r="F15" s="63">
        <f t="shared" si="1"/>
        <v>8034</v>
      </c>
      <c r="G15" s="94">
        <f t="shared" si="2"/>
        <v>893</v>
      </c>
      <c r="H15" s="95">
        <f t="shared" si="3"/>
        <v>7141</v>
      </c>
      <c r="I15" s="96">
        <f t="shared" si="4"/>
        <v>1786</v>
      </c>
      <c r="J15" s="63">
        <f t="shared" si="5"/>
        <v>6248</v>
      </c>
      <c r="K15" s="97">
        <f t="shared" si="6"/>
        <v>2679</v>
      </c>
      <c r="L15" s="31"/>
    </row>
    <row r="16" spans="1:33" ht="12" customHeight="1" x14ac:dyDescent="0.15">
      <c r="A16" s="125" t="s">
        <v>103</v>
      </c>
      <c r="B16" s="142" t="s">
        <v>102</v>
      </c>
      <c r="C16" s="142"/>
      <c r="D16" s="20">
        <v>36</v>
      </c>
      <c r="E16" s="57">
        <f t="shared" si="0"/>
        <v>379</v>
      </c>
      <c r="F16" s="58">
        <f t="shared" si="1"/>
        <v>341</v>
      </c>
      <c r="G16" s="59">
        <f t="shared" si="2"/>
        <v>38</v>
      </c>
      <c r="H16" s="60">
        <f t="shared" si="3"/>
        <v>303</v>
      </c>
      <c r="I16" s="57">
        <f t="shared" si="4"/>
        <v>76</v>
      </c>
      <c r="J16" s="58">
        <f t="shared" si="5"/>
        <v>265</v>
      </c>
      <c r="K16" s="73">
        <f t="shared" si="6"/>
        <v>114</v>
      </c>
      <c r="L16" s="61"/>
      <c r="M16" s="21">
        <v>1</v>
      </c>
      <c r="N16" s="21">
        <v>30</v>
      </c>
      <c r="P16" s="21">
        <f t="shared" ref="P16:P47" si="7">SUM(G16*M16*N16)</f>
        <v>1140</v>
      </c>
      <c r="V16" s="21">
        <f t="shared" ref="V16:V47" si="8">SUM(I16*M16*N16)</f>
        <v>2280</v>
      </c>
      <c r="AB16" s="21">
        <f t="shared" ref="AB16:AB47" si="9">SUM(K16*M16*N16)</f>
        <v>3420</v>
      </c>
    </row>
    <row r="17" spans="1:28" ht="13.5" customHeight="1" x14ac:dyDescent="0.15">
      <c r="A17" s="126"/>
      <c r="B17" s="122" t="s">
        <v>101</v>
      </c>
      <c r="C17" s="123"/>
      <c r="D17" s="19">
        <v>13</v>
      </c>
      <c r="E17" s="62">
        <f t="shared" si="0"/>
        <v>137</v>
      </c>
      <c r="F17" s="63">
        <f t="shared" si="1"/>
        <v>123</v>
      </c>
      <c r="G17" s="64">
        <f t="shared" si="2"/>
        <v>14</v>
      </c>
      <c r="H17" s="71">
        <f t="shared" si="3"/>
        <v>109</v>
      </c>
      <c r="I17" s="70">
        <f t="shared" si="4"/>
        <v>28</v>
      </c>
      <c r="J17" s="65">
        <f t="shared" si="5"/>
        <v>95</v>
      </c>
      <c r="K17" s="72">
        <f t="shared" si="6"/>
        <v>42</v>
      </c>
      <c r="L17" s="61"/>
      <c r="M17" s="21">
        <v>1</v>
      </c>
      <c r="N17" s="21">
        <v>30</v>
      </c>
      <c r="P17" s="21">
        <f t="shared" si="7"/>
        <v>420</v>
      </c>
      <c r="V17" s="21">
        <f t="shared" si="8"/>
        <v>840</v>
      </c>
      <c r="AB17" s="21">
        <f t="shared" si="9"/>
        <v>1260</v>
      </c>
    </row>
    <row r="18" spans="1:28" ht="13.5" customHeight="1" x14ac:dyDescent="0.15">
      <c r="A18" s="126"/>
      <c r="B18" s="122" t="s">
        <v>100</v>
      </c>
      <c r="C18" s="123"/>
      <c r="D18" s="19">
        <v>16</v>
      </c>
      <c r="E18" s="62">
        <f t="shared" si="0"/>
        <v>168</v>
      </c>
      <c r="F18" s="63">
        <f t="shared" si="1"/>
        <v>151</v>
      </c>
      <c r="G18" s="64">
        <f t="shared" si="2"/>
        <v>17</v>
      </c>
      <c r="H18" s="71">
        <f t="shared" si="3"/>
        <v>134</v>
      </c>
      <c r="I18" s="70">
        <f t="shared" si="4"/>
        <v>34</v>
      </c>
      <c r="J18" s="65">
        <f t="shared" si="5"/>
        <v>117</v>
      </c>
      <c r="K18" s="72">
        <f t="shared" si="6"/>
        <v>51</v>
      </c>
      <c r="L18" s="61"/>
      <c r="M18" s="21">
        <v>0</v>
      </c>
      <c r="N18" s="21">
        <v>30</v>
      </c>
      <c r="P18" s="21">
        <f t="shared" si="7"/>
        <v>0</v>
      </c>
      <c r="V18" s="21">
        <f t="shared" si="8"/>
        <v>0</v>
      </c>
      <c r="AB18" s="21">
        <f t="shared" si="9"/>
        <v>0</v>
      </c>
    </row>
    <row r="19" spans="1:28" ht="13.5" customHeight="1" x14ac:dyDescent="0.15">
      <c r="A19" s="126"/>
      <c r="B19" s="122" t="s">
        <v>99</v>
      </c>
      <c r="C19" s="123"/>
      <c r="D19" s="19">
        <v>4</v>
      </c>
      <c r="E19" s="62">
        <f t="shared" si="0"/>
        <v>42</v>
      </c>
      <c r="F19" s="63">
        <f t="shared" si="1"/>
        <v>37</v>
      </c>
      <c r="G19" s="64">
        <f t="shared" si="2"/>
        <v>5</v>
      </c>
      <c r="H19" s="71">
        <f t="shared" si="3"/>
        <v>33</v>
      </c>
      <c r="I19" s="70">
        <f t="shared" si="4"/>
        <v>9</v>
      </c>
      <c r="J19" s="65">
        <f t="shared" si="5"/>
        <v>29</v>
      </c>
      <c r="K19" s="72">
        <f t="shared" si="6"/>
        <v>13</v>
      </c>
      <c r="L19" s="61"/>
      <c r="M19" s="21">
        <v>1</v>
      </c>
      <c r="N19" s="21">
        <v>30</v>
      </c>
      <c r="P19" s="21">
        <f t="shared" si="7"/>
        <v>150</v>
      </c>
      <c r="V19" s="21">
        <f t="shared" si="8"/>
        <v>270</v>
      </c>
      <c r="AB19" s="21">
        <f t="shared" si="9"/>
        <v>390</v>
      </c>
    </row>
    <row r="20" spans="1:28" ht="13.5" customHeight="1" x14ac:dyDescent="0.15">
      <c r="A20" s="126"/>
      <c r="B20" s="122" t="s">
        <v>98</v>
      </c>
      <c r="C20" s="123"/>
      <c r="D20" s="19">
        <v>8</v>
      </c>
      <c r="E20" s="62">
        <f t="shared" si="0"/>
        <v>84</v>
      </c>
      <c r="F20" s="63">
        <f t="shared" si="1"/>
        <v>75</v>
      </c>
      <c r="G20" s="64">
        <f t="shared" si="2"/>
        <v>9</v>
      </c>
      <c r="H20" s="71">
        <f t="shared" si="3"/>
        <v>67</v>
      </c>
      <c r="I20" s="70">
        <f t="shared" si="4"/>
        <v>17</v>
      </c>
      <c r="J20" s="65">
        <f t="shared" si="5"/>
        <v>58</v>
      </c>
      <c r="K20" s="72">
        <f t="shared" si="6"/>
        <v>26</v>
      </c>
      <c r="L20" s="61"/>
      <c r="M20" s="21">
        <v>0</v>
      </c>
      <c r="N20" s="21">
        <v>30</v>
      </c>
      <c r="P20" s="21">
        <f t="shared" si="7"/>
        <v>0</v>
      </c>
      <c r="V20" s="21">
        <f t="shared" si="8"/>
        <v>0</v>
      </c>
      <c r="AB20" s="21">
        <f t="shared" si="9"/>
        <v>0</v>
      </c>
    </row>
    <row r="21" spans="1:28" ht="13.5" customHeight="1" x14ac:dyDescent="0.15">
      <c r="A21" s="126"/>
      <c r="B21" s="122" t="s">
        <v>97</v>
      </c>
      <c r="C21" s="123"/>
      <c r="D21" s="19">
        <v>5</v>
      </c>
      <c r="E21" s="62">
        <f t="shared" si="0"/>
        <v>52</v>
      </c>
      <c r="F21" s="63">
        <f t="shared" si="1"/>
        <v>46</v>
      </c>
      <c r="G21" s="64">
        <f t="shared" si="2"/>
        <v>6</v>
      </c>
      <c r="H21" s="71">
        <f t="shared" si="3"/>
        <v>41</v>
      </c>
      <c r="I21" s="70">
        <f t="shared" si="4"/>
        <v>11</v>
      </c>
      <c r="J21" s="65">
        <f t="shared" si="5"/>
        <v>36</v>
      </c>
      <c r="K21" s="72">
        <f t="shared" si="6"/>
        <v>16</v>
      </c>
      <c r="L21" s="61"/>
      <c r="M21" s="21">
        <v>1</v>
      </c>
      <c r="N21" s="21">
        <v>30</v>
      </c>
      <c r="P21" s="21">
        <f t="shared" si="7"/>
        <v>180</v>
      </c>
      <c r="V21" s="21">
        <f t="shared" si="8"/>
        <v>330</v>
      </c>
      <c r="AB21" s="21">
        <f t="shared" si="9"/>
        <v>480</v>
      </c>
    </row>
    <row r="22" spans="1:28" ht="13.5" customHeight="1" x14ac:dyDescent="0.15">
      <c r="A22" s="126"/>
      <c r="B22" s="122" t="s">
        <v>96</v>
      </c>
      <c r="C22" s="123"/>
      <c r="D22" s="19">
        <v>22</v>
      </c>
      <c r="E22" s="62">
        <f t="shared" si="0"/>
        <v>231</v>
      </c>
      <c r="F22" s="63">
        <f t="shared" si="1"/>
        <v>207</v>
      </c>
      <c r="G22" s="64">
        <f t="shared" si="2"/>
        <v>24</v>
      </c>
      <c r="H22" s="71">
        <f t="shared" si="3"/>
        <v>184</v>
      </c>
      <c r="I22" s="70">
        <f t="shared" si="4"/>
        <v>47</v>
      </c>
      <c r="J22" s="65">
        <f t="shared" si="5"/>
        <v>161</v>
      </c>
      <c r="K22" s="72">
        <f t="shared" si="6"/>
        <v>70</v>
      </c>
      <c r="L22" s="66"/>
      <c r="M22" s="21">
        <v>0</v>
      </c>
      <c r="N22" s="21">
        <v>30</v>
      </c>
      <c r="P22" s="21">
        <f t="shared" si="7"/>
        <v>0</v>
      </c>
      <c r="V22" s="21">
        <f t="shared" si="8"/>
        <v>0</v>
      </c>
      <c r="AB22" s="21">
        <f t="shared" si="9"/>
        <v>0</v>
      </c>
    </row>
    <row r="23" spans="1:28" ht="13.5" customHeight="1" x14ac:dyDescent="0.15">
      <c r="A23" s="126"/>
      <c r="B23" s="122" t="s">
        <v>95</v>
      </c>
      <c r="C23" s="123"/>
      <c r="D23" s="19">
        <v>18</v>
      </c>
      <c r="E23" s="62">
        <f t="shared" si="0"/>
        <v>189</v>
      </c>
      <c r="F23" s="63">
        <f t="shared" si="1"/>
        <v>170</v>
      </c>
      <c r="G23" s="64">
        <f t="shared" si="2"/>
        <v>19</v>
      </c>
      <c r="H23" s="71">
        <f t="shared" si="3"/>
        <v>151</v>
      </c>
      <c r="I23" s="70">
        <f t="shared" si="4"/>
        <v>38</v>
      </c>
      <c r="J23" s="65">
        <f t="shared" si="5"/>
        <v>132</v>
      </c>
      <c r="K23" s="72">
        <f t="shared" si="6"/>
        <v>57</v>
      </c>
      <c r="L23" s="31"/>
      <c r="M23" s="21">
        <v>0</v>
      </c>
      <c r="N23" s="21">
        <v>30</v>
      </c>
      <c r="P23" s="21">
        <f t="shared" si="7"/>
        <v>0</v>
      </c>
      <c r="V23" s="21">
        <f t="shared" si="8"/>
        <v>0</v>
      </c>
      <c r="AB23" s="21">
        <f t="shared" si="9"/>
        <v>0</v>
      </c>
    </row>
    <row r="24" spans="1:28" ht="13.5" customHeight="1" x14ac:dyDescent="0.15">
      <c r="A24" s="126"/>
      <c r="B24" s="122" t="s">
        <v>94</v>
      </c>
      <c r="C24" s="123"/>
      <c r="D24" s="19">
        <v>6</v>
      </c>
      <c r="E24" s="62">
        <f t="shared" si="0"/>
        <v>63</v>
      </c>
      <c r="F24" s="63">
        <f t="shared" si="1"/>
        <v>56</v>
      </c>
      <c r="G24" s="64">
        <f t="shared" si="2"/>
        <v>7</v>
      </c>
      <c r="H24" s="71">
        <f t="shared" si="3"/>
        <v>50</v>
      </c>
      <c r="I24" s="70">
        <f t="shared" si="4"/>
        <v>13</v>
      </c>
      <c r="J24" s="65">
        <f t="shared" si="5"/>
        <v>44</v>
      </c>
      <c r="K24" s="72">
        <f t="shared" si="6"/>
        <v>19</v>
      </c>
      <c r="L24" s="61"/>
      <c r="M24" s="21">
        <v>0</v>
      </c>
      <c r="N24" s="21">
        <v>30</v>
      </c>
      <c r="P24" s="21">
        <f t="shared" si="7"/>
        <v>0</v>
      </c>
      <c r="V24" s="21">
        <f t="shared" si="8"/>
        <v>0</v>
      </c>
      <c r="AB24" s="21">
        <f t="shared" si="9"/>
        <v>0</v>
      </c>
    </row>
    <row r="25" spans="1:28" ht="13.5" customHeight="1" x14ac:dyDescent="0.15">
      <c r="A25" s="126"/>
      <c r="B25" s="122" t="s">
        <v>93</v>
      </c>
      <c r="C25" s="123"/>
      <c r="D25" s="18">
        <v>12</v>
      </c>
      <c r="E25" s="62">
        <f t="shared" si="0"/>
        <v>126</v>
      </c>
      <c r="F25" s="63">
        <f t="shared" si="1"/>
        <v>113</v>
      </c>
      <c r="G25" s="64">
        <f t="shared" si="2"/>
        <v>13</v>
      </c>
      <c r="H25" s="71">
        <f t="shared" si="3"/>
        <v>100</v>
      </c>
      <c r="I25" s="70">
        <f t="shared" si="4"/>
        <v>26</v>
      </c>
      <c r="J25" s="65">
        <f t="shared" si="5"/>
        <v>88</v>
      </c>
      <c r="K25" s="72">
        <f t="shared" si="6"/>
        <v>38</v>
      </c>
      <c r="L25" s="31"/>
      <c r="M25" s="21">
        <v>1</v>
      </c>
      <c r="N25" s="21">
        <v>30</v>
      </c>
      <c r="P25" s="21">
        <f t="shared" si="7"/>
        <v>390</v>
      </c>
      <c r="V25" s="21">
        <f t="shared" si="8"/>
        <v>780</v>
      </c>
      <c r="AB25" s="21">
        <f t="shared" si="9"/>
        <v>1140</v>
      </c>
    </row>
    <row r="26" spans="1:28" ht="13.5" customHeight="1" x14ac:dyDescent="0.15">
      <c r="A26" s="126"/>
      <c r="B26" s="122" t="s">
        <v>92</v>
      </c>
      <c r="C26" s="123"/>
      <c r="D26" s="18">
        <v>20</v>
      </c>
      <c r="E26" s="62">
        <f t="shared" si="0"/>
        <v>210</v>
      </c>
      <c r="F26" s="63">
        <f t="shared" si="1"/>
        <v>189</v>
      </c>
      <c r="G26" s="64">
        <f t="shared" si="2"/>
        <v>21</v>
      </c>
      <c r="H26" s="71">
        <f t="shared" si="3"/>
        <v>168</v>
      </c>
      <c r="I26" s="70">
        <f t="shared" si="4"/>
        <v>42</v>
      </c>
      <c r="J26" s="65">
        <f t="shared" si="5"/>
        <v>147</v>
      </c>
      <c r="K26" s="72">
        <f t="shared" si="6"/>
        <v>63</v>
      </c>
      <c r="L26" s="66"/>
      <c r="M26" s="21">
        <v>0</v>
      </c>
      <c r="N26" s="21">
        <v>1</v>
      </c>
      <c r="P26" s="21">
        <f t="shared" si="7"/>
        <v>0</v>
      </c>
      <c r="V26" s="21">
        <f t="shared" si="8"/>
        <v>0</v>
      </c>
      <c r="AB26" s="21">
        <f t="shared" si="9"/>
        <v>0</v>
      </c>
    </row>
    <row r="27" spans="1:28" ht="13.5" customHeight="1" x14ac:dyDescent="0.15">
      <c r="A27" s="126"/>
      <c r="B27" s="122" t="s">
        <v>91</v>
      </c>
      <c r="C27" s="123"/>
      <c r="D27" s="18">
        <v>30</v>
      </c>
      <c r="E27" s="62">
        <f t="shared" si="0"/>
        <v>316</v>
      </c>
      <c r="F27" s="63">
        <f t="shared" si="1"/>
        <v>284</v>
      </c>
      <c r="G27" s="64">
        <f t="shared" si="2"/>
        <v>32</v>
      </c>
      <c r="H27" s="71">
        <f t="shared" si="3"/>
        <v>252</v>
      </c>
      <c r="I27" s="70">
        <f t="shared" si="4"/>
        <v>64</v>
      </c>
      <c r="J27" s="65">
        <f t="shared" si="5"/>
        <v>221</v>
      </c>
      <c r="K27" s="72">
        <f t="shared" si="6"/>
        <v>95</v>
      </c>
      <c r="L27" s="66"/>
      <c r="M27" s="21">
        <v>0</v>
      </c>
      <c r="N27" s="21">
        <v>1</v>
      </c>
      <c r="P27" s="21">
        <f t="shared" si="7"/>
        <v>0</v>
      </c>
      <c r="V27" s="21">
        <f t="shared" si="8"/>
        <v>0</v>
      </c>
      <c r="AB27" s="21">
        <f t="shared" si="9"/>
        <v>0</v>
      </c>
    </row>
    <row r="28" spans="1:28" ht="13.5" customHeight="1" x14ac:dyDescent="0.15">
      <c r="A28" s="126"/>
      <c r="B28" s="122" t="s">
        <v>90</v>
      </c>
      <c r="C28" s="123"/>
      <c r="D28" s="18">
        <v>60</v>
      </c>
      <c r="E28" s="62">
        <f t="shared" si="0"/>
        <v>632</v>
      </c>
      <c r="F28" s="63">
        <f t="shared" si="1"/>
        <v>568</v>
      </c>
      <c r="G28" s="64">
        <f t="shared" si="2"/>
        <v>64</v>
      </c>
      <c r="H28" s="71">
        <f t="shared" si="3"/>
        <v>505</v>
      </c>
      <c r="I28" s="70">
        <f t="shared" si="4"/>
        <v>127</v>
      </c>
      <c r="J28" s="65">
        <f t="shared" si="5"/>
        <v>442</v>
      </c>
      <c r="K28" s="72">
        <f t="shared" si="6"/>
        <v>190</v>
      </c>
      <c r="L28" s="66"/>
      <c r="M28" s="21">
        <v>0</v>
      </c>
      <c r="N28" s="21">
        <v>1</v>
      </c>
      <c r="P28" s="21">
        <f t="shared" si="7"/>
        <v>0</v>
      </c>
      <c r="V28" s="21">
        <f t="shared" si="8"/>
        <v>0</v>
      </c>
      <c r="AB28" s="21">
        <f t="shared" si="9"/>
        <v>0</v>
      </c>
    </row>
    <row r="29" spans="1:28" ht="13.5" customHeight="1" x14ac:dyDescent="0.15">
      <c r="A29" s="126"/>
      <c r="B29" s="122" t="s">
        <v>89</v>
      </c>
      <c r="C29" s="123"/>
      <c r="D29" s="18">
        <v>200</v>
      </c>
      <c r="E29" s="62">
        <f t="shared" si="0"/>
        <v>2108</v>
      </c>
      <c r="F29" s="63">
        <f t="shared" si="1"/>
        <v>1897</v>
      </c>
      <c r="G29" s="64">
        <f t="shared" si="2"/>
        <v>211</v>
      </c>
      <c r="H29" s="71">
        <f t="shared" si="3"/>
        <v>1686</v>
      </c>
      <c r="I29" s="70">
        <f t="shared" si="4"/>
        <v>422</v>
      </c>
      <c r="J29" s="65">
        <f t="shared" si="5"/>
        <v>1475</v>
      </c>
      <c r="K29" s="72">
        <f t="shared" si="6"/>
        <v>633</v>
      </c>
      <c r="L29" s="31"/>
      <c r="M29" s="21">
        <v>0</v>
      </c>
      <c r="N29" s="21">
        <v>1</v>
      </c>
      <c r="P29" s="21">
        <f t="shared" si="7"/>
        <v>0</v>
      </c>
      <c r="V29" s="21">
        <f t="shared" si="8"/>
        <v>0</v>
      </c>
      <c r="AB29" s="21">
        <f t="shared" si="9"/>
        <v>0</v>
      </c>
    </row>
    <row r="30" spans="1:28" ht="13.5" customHeight="1" x14ac:dyDescent="0.15">
      <c r="A30" s="126"/>
      <c r="B30" s="122" t="s">
        <v>139</v>
      </c>
      <c r="C30" s="123"/>
      <c r="D30" s="18">
        <v>100</v>
      </c>
      <c r="E30" s="62">
        <f t="shared" si="0"/>
        <v>1054</v>
      </c>
      <c r="F30" s="63">
        <f t="shared" si="1"/>
        <v>948</v>
      </c>
      <c r="G30" s="64">
        <f t="shared" si="2"/>
        <v>106</v>
      </c>
      <c r="H30" s="71">
        <f t="shared" si="3"/>
        <v>843</v>
      </c>
      <c r="I30" s="70">
        <f t="shared" si="4"/>
        <v>211</v>
      </c>
      <c r="J30" s="65">
        <f t="shared" si="5"/>
        <v>737</v>
      </c>
      <c r="K30" s="72">
        <f t="shared" si="6"/>
        <v>317</v>
      </c>
      <c r="L30" s="31"/>
      <c r="M30" s="21">
        <v>0</v>
      </c>
      <c r="N30" s="21">
        <v>1</v>
      </c>
      <c r="P30" s="21">
        <f t="shared" si="7"/>
        <v>0</v>
      </c>
      <c r="V30" s="21">
        <f t="shared" si="8"/>
        <v>0</v>
      </c>
      <c r="AB30" s="21">
        <f t="shared" si="9"/>
        <v>0</v>
      </c>
    </row>
    <row r="31" spans="1:28" ht="13.5" customHeight="1" x14ac:dyDescent="0.15">
      <c r="A31" s="126"/>
      <c r="B31" s="122" t="s">
        <v>88</v>
      </c>
      <c r="C31" s="123"/>
      <c r="D31" s="18">
        <v>120</v>
      </c>
      <c r="E31" s="62">
        <f t="shared" si="0"/>
        <v>1264</v>
      </c>
      <c r="F31" s="63">
        <f t="shared" si="1"/>
        <v>1137</v>
      </c>
      <c r="G31" s="64">
        <f t="shared" si="2"/>
        <v>127</v>
      </c>
      <c r="H31" s="71">
        <f t="shared" si="3"/>
        <v>1011</v>
      </c>
      <c r="I31" s="70">
        <f t="shared" si="4"/>
        <v>253</v>
      </c>
      <c r="J31" s="65">
        <f t="shared" si="5"/>
        <v>884</v>
      </c>
      <c r="K31" s="72">
        <f t="shared" si="6"/>
        <v>380</v>
      </c>
      <c r="L31" s="61"/>
      <c r="M31" s="21">
        <v>0</v>
      </c>
      <c r="N31" s="21">
        <v>30</v>
      </c>
      <c r="P31" s="21">
        <f t="shared" si="7"/>
        <v>0</v>
      </c>
      <c r="V31" s="21">
        <f t="shared" si="8"/>
        <v>0</v>
      </c>
      <c r="AB31" s="21">
        <f t="shared" si="9"/>
        <v>0</v>
      </c>
    </row>
    <row r="32" spans="1:28" ht="13.5" customHeight="1" x14ac:dyDescent="0.15">
      <c r="A32" s="126"/>
      <c r="B32" s="122" t="s">
        <v>87</v>
      </c>
      <c r="C32" s="123"/>
      <c r="D32" s="18">
        <v>11</v>
      </c>
      <c r="E32" s="62">
        <f t="shared" si="0"/>
        <v>115</v>
      </c>
      <c r="F32" s="63">
        <f t="shared" si="1"/>
        <v>103</v>
      </c>
      <c r="G32" s="64">
        <f t="shared" si="2"/>
        <v>12</v>
      </c>
      <c r="H32" s="71">
        <f t="shared" si="3"/>
        <v>92</v>
      </c>
      <c r="I32" s="70">
        <f t="shared" si="4"/>
        <v>23</v>
      </c>
      <c r="J32" s="65">
        <f t="shared" si="5"/>
        <v>80</v>
      </c>
      <c r="K32" s="72">
        <f t="shared" si="6"/>
        <v>35</v>
      </c>
      <c r="L32" s="66"/>
      <c r="M32" s="21">
        <v>0</v>
      </c>
      <c r="N32" s="21">
        <v>30</v>
      </c>
      <c r="P32" s="21">
        <f t="shared" si="7"/>
        <v>0</v>
      </c>
      <c r="V32" s="21">
        <f t="shared" si="8"/>
        <v>0</v>
      </c>
      <c r="AB32" s="21">
        <f t="shared" si="9"/>
        <v>0</v>
      </c>
    </row>
    <row r="33" spans="1:28" ht="13.5" customHeight="1" x14ac:dyDescent="0.15">
      <c r="A33" s="126"/>
      <c r="B33" s="122" t="s">
        <v>86</v>
      </c>
      <c r="C33" s="123"/>
      <c r="D33" s="18">
        <v>28</v>
      </c>
      <c r="E33" s="62">
        <f t="shared" si="0"/>
        <v>295</v>
      </c>
      <c r="F33" s="63">
        <f t="shared" si="1"/>
        <v>265</v>
      </c>
      <c r="G33" s="64">
        <f t="shared" si="2"/>
        <v>30</v>
      </c>
      <c r="H33" s="71">
        <f t="shared" si="3"/>
        <v>236</v>
      </c>
      <c r="I33" s="70">
        <f t="shared" si="4"/>
        <v>59</v>
      </c>
      <c r="J33" s="65">
        <f t="shared" si="5"/>
        <v>206</v>
      </c>
      <c r="K33" s="72">
        <f t="shared" si="6"/>
        <v>89</v>
      </c>
      <c r="L33" s="61"/>
      <c r="M33" s="21">
        <v>0</v>
      </c>
      <c r="N33" s="21">
        <v>30</v>
      </c>
      <c r="P33" s="21">
        <f t="shared" si="7"/>
        <v>0</v>
      </c>
      <c r="V33" s="21">
        <f t="shared" si="8"/>
        <v>0</v>
      </c>
      <c r="AB33" s="21">
        <f t="shared" si="9"/>
        <v>0</v>
      </c>
    </row>
    <row r="34" spans="1:28" ht="13.5" customHeight="1" x14ac:dyDescent="0.15">
      <c r="A34" s="126"/>
      <c r="B34" s="122" t="s">
        <v>85</v>
      </c>
      <c r="C34" s="123"/>
      <c r="D34" s="18">
        <v>400</v>
      </c>
      <c r="E34" s="62">
        <f t="shared" si="0"/>
        <v>4216</v>
      </c>
      <c r="F34" s="63">
        <f t="shared" si="1"/>
        <v>3794</v>
      </c>
      <c r="G34" s="64">
        <f t="shared" si="2"/>
        <v>422</v>
      </c>
      <c r="H34" s="71">
        <f t="shared" si="3"/>
        <v>3372</v>
      </c>
      <c r="I34" s="70">
        <f t="shared" si="4"/>
        <v>844</v>
      </c>
      <c r="J34" s="65">
        <f t="shared" si="5"/>
        <v>2951</v>
      </c>
      <c r="K34" s="72">
        <f t="shared" si="6"/>
        <v>1265</v>
      </c>
      <c r="L34" s="61"/>
      <c r="M34" s="21">
        <v>0</v>
      </c>
      <c r="N34" s="21">
        <v>1</v>
      </c>
      <c r="P34" s="21">
        <f t="shared" si="7"/>
        <v>0</v>
      </c>
      <c r="V34" s="21">
        <f t="shared" si="8"/>
        <v>0</v>
      </c>
      <c r="AB34" s="21">
        <f t="shared" si="9"/>
        <v>0</v>
      </c>
    </row>
    <row r="35" spans="1:28" ht="13.5" customHeight="1" x14ac:dyDescent="0.15">
      <c r="A35" s="126"/>
      <c r="B35" s="122" t="s">
        <v>84</v>
      </c>
      <c r="C35" s="123"/>
      <c r="D35" s="18">
        <v>100</v>
      </c>
      <c r="E35" s="62">
        <f t="shared" si="0"/>
        <v>1054</v>
      </c>
      <c r="F35" s="63">
        <f t="shared" si="1"/>
        <v>948</v>
      </c>
      <c r="G35" s="64">
        <f t="shared" si="2"/>
        <v>106</v>
      </c>
      <c r="H35" s="71">
        <f t="shared" si="3"/>
        <v>843</v>
      </c>
      <c r="I35" s="70">
        <f t="shared" si="4"/>
        <v>211</v>
      </c>
      <c r="J35" s="65">
        <f t="shared" si="5"/>
        <v>737</v>
      </c>
      <c r="K35" s="72">
        <f t="shared" si="6"/>
        <v>317</v>
      </c>
      <c r="L35" s="61"/>
      <c r="M35" s="21">
        <v>0</v>
      </c>
      <c r="N35" s="21">
        <v>1</v>
      </c>
      <c r="P35" s="21">
        <f t="shared" si="7"/>
        <v>0</v>
      </c>
      <c r="V35" s="21">
        <f t="shared" si="8"/>
        <v>0</v>
      </c>
      <c r="AB35" s="21">
        <f t="shared" si="9"/>
        <v>0</v>
      </c>
    </row>
    <row r="36" spans="1:28" ht="13.5" customHeight="1" x14ac:dyDescent="0.15">
      <c r="A36" s="126"/>
      <c r="B36" s="122" t="s">
        <v>83</v>
      </c>
      <c r="C36" s="123"/>
      <c r="D36" s="18">
        <v>90</v>
      </c>
      <c r="E36" s="62">
        <f t="shared" si="0"/>
        <v>948</v>
      </c>
      <c r="F36" s="63">
        <f t="shared" si="1"/>
        <v>853</v>
      </c>
      <c r="G36" s="64">
        <f t="shared" si="2"/>
        <v>95</v>
      </c>
      <c r="H36" s="71">
        <f t="shared" si="3"/>
        <v>758</v>
      </c>
      <c r="I36" s="70">
        <f t="shared" si="4"/>
        <v>190</v>
      </c>
      <c r="J36" s="65">
        <f t="shared" si="5"/>
        <v>663</v>
      </c>
      <c r="K36" s="72">
        <f t="shared" si="6"/>
        <v>285</v>
      </c>
      <c r="L36" s="31"/>
      <c r="M36" s="21">
        <v>0</v>
      </c>
      <c r="N36" s="21">
        <v>1</v>
      </c>
      <c r="P36" s="21">
        <f t="shared" si="7"/>
        <v>0</v>
      </c>
      <c r="V36" s="21">
        <f t="shared" si="8"/>
        <v>0</v>
      </c>
      <c r="AB36" s="21">
        <f t="shared" si="9"/>
        <v>0</v>
      </c>
    </row>
    <row r="37" spans="1:28" ht="13.5" customHeight="1" x14ac:dyDescent="0.15">
      <c r="A37" s="126"/>
      <c r="B37" s="122" t="s">
        <v>82</v>
      </c>
      <c r="C37" s="123"/>
      <c r="D37" s="18">
        <v>110</v>
      </c>
      <c r="E37" s="62">
        <f t="shared" si="0"/>
        <v>1159</v>
      </c>
      <c r="F37" s="63">
        <f t="shared" si="1"/>
        <v>1043</v>
      </c>
      <c r="G37" s="64">
        <f t="shared" si="2"/>
        <v>116</v>
      </c>
      <c r="H37" s="71">
        <f t="shared" si="3"/>
        <v>927</v>
      </c>
      <c r="I37" s="70">
        <f t="shared" si="4"/>
        <v>232</v>
      </c>
      <c r="J37" s="65">
        <f t="shared" si="5"/>
        <v>811</v>
      </c>
      <c r="K37" s="72">
        <f t="shared" si="6"/>
        <v>348</v>
      </c>
      <c r="L37" s="66"/>
      <c r="M37" s="21">
        <v>0</v>
      </c>
      <c r="N37" s="21">
        <v>1</v>
      </c>
      <c r="P37" s="21">
        <f t="shared" si="7"/>
        <v>0</v>
      </c>
      <c r="V37" s="21">
        <f t="shared" si="8"/>
        <v>0</v>
      </c>
      <c r="AB37" s="21">
        <f t="shared" si="9"/>
        <v>0</v>
      </c>
    </row>
    <row r="38" spans="1:28" ht="13.5" customHeight="1" x14ac:dyDescent="0.15">
      <c r="A38" s="126"/>
      <c r="B38" s="122" t="s">
        <v>81</v>
      </c>
      <c r="C38" s="123"/>
      <c r="D38" s="18">
        <v>6</v>
      </c>
      <c r="E38" s="62">
        <f t="shared" ref="E38:E69" si="10">ROUNDDOWN($D$3*D38,0)</f>
        <v>63</v>
      </c>
      <c r="F38" s="63">
        <f t="shared" ref="F38:F69" si="11">ROUNDDOWN(E38*$F$5,0)</f>
        <v>56</v>
      </c>
      <c r="G38" s="64">
        <f t="shared" ref="G38:G69" si="12">SUM(E38-F38)</f>
        <v>7</v>
      </c>
      <c r="H38" s="71">
        <f t="shared" ref="H38:H71" si="13">ROUNDDOWN(E38*$H$5,0)</f>
        <v>50</v>
      </c>
      <c r="I38" s="70">
        <f t="shared" ref="I38:I69" si="14">SUM(E38-H38)</f>
        <v>13</v>
      </c>
      <c r="J38" s="65">
        <f t="shared" ref="J38:J71" si="15">ROUNDDOWN(E38*$J$5,0)</f>
        <v>44</v>
      </c>
      <c r="K38" s="72">
        <f t="shared" ref="K38:K69" si="16">SUM(E38-J38)</f>
        <v>19</v>
      </c>
      <c r="L38" s="61"/>
      <c r="M38" s="21">
        <v>0</v>
      </c>
      <c r="N38" s="67">
        <v>0</v>
      </c>
      <c r="P38" s="21">
        <f t="shared" si="7"/>
        <v>0</v>
      </c>
      <c r="V38" s="21">
        <f t="shared" si="8"/>
        <v>0</v>
      </c>
      <c r="AB38" s="21">
        <f t="shared" si="9"/>
        <v>0</v>
      </c>
    </row>
    <row r="39" spans="1:28" ht="13.5" customHeight="1" x14ac:dyDescent="0.15">
      <c r="A39" s="126"/>
      <c r="B39" s="122" t="s">
        <v>80</v>
      </c>
      <c r="C39" s="123"/>
      <c r="D39" s="18">
        <v>246</v>
      </c>
      <c r="E39" s="62">
        <f t="shared" si="10"/>
        <v>2592</v>
      </c>
      <c r="F39" s="63">
        <f t="shared" si="11"/>
        <v>2332</v>
      </c>
      <c r="G39" s="64">
        <f t="shared" si="12"/>
        <v>260</v>
      </c>
      <c r="H39" s="71">
        <f t="shared" si="13"/>
        <v>2073</v>
      </c>
      <c r="I39" s="70">
        <f t="shared" si="14"/>
        <v>519</v>
      </c>
      <c r="J39" s="65">
        <f t="shared" si="15"/>
        <v>1814</v>
      </c>
      <c r="K39" s="72">
        <f t="shared" si="16"/>
        <v>778</v>
      </c>
      <c r="L39" s="61"/>
      <c r="M39" s="21">
        <v>0</v>
      </c>
      <c r="N39" s="67">
        <v>0</v>
      </c>
      <c r="P39" s="21">
        <f t="shared" si="7"/>
        <v>0</v>
      </c>
      <c r="V39" s="21">
        <f t="shared" si="8"/>
        <v>0</v>
      </c>
      <c r="AB39" s="21">
        <f t="shared" si="9"/>
        <v>0</v>
      </c>
    </row>
    <row r="40" spans="1:28" ht="13.5" customHeight="1" x14ac:dyDescent="0.15">
      <c r="A40" s="126"/>
      <c r="B40" s="122" t="s">
        <v>79</v>
      </c>
      <c r="C40" s="123"/>
      <c r="D40" s="18">
        <v>560</v>
      </c>
      <c r="E40" s="62">
        <f t="shared" si="10"/>
        <v>5902</v>
      </c>
      <c r="F40" s="63">
        <f t="shared" si="11"/>
        <v>5311</v>
      </c>
      <c r="G40" s="64">
        <f t="shared" si="12"/>
        <v>591</v>
      </c>
      <c r="H40" s="71">
        <f t="shared" si="13"/>
        <v>4721</v>
      </c>
      <c r="I40" s="70">
        <f t="shared" si="14"/>
        <v>1181</v>
      </c>
      <c r="J40" s="65">
        <f t="shared" si="15"/>
        <v>4131</v>
      </c>
      <c r="K40" s="72">
        <f t="shared" si="16"/>
        <v>1771</v>
      </c>
      <c r="L40" s="61"/>
      <c r="M40" s="21">
        <v>0</v>
      </c>
      <c r="N40" s="67">
        <v>0</v>
      </c>
      <c r="P40" s="21">
        <f t="shared" si="7"/>
        <v>0</v>
      </c>
      <c r="V40" s="21">
        <f t="shared" si="8"/>
        <v>0</v>
      </c>
      <c r="AB40" s="21">
        <f t="shared" si="9"/>
        <v>0</v>
      </c>
    </row>
    <row r="41" spans="1:28" ht="13.5" customHeight="1" x14ac:dyDescent="0.15">
      <c r="A41" s="126"/>
      <c r="B41" s="122" t="s">
        <v>78</v>
      </c>
      <c r="C41" s="123"/>
      <c r="D41" s="18">
        <v>30</v>
      </c>
      <c r="E41" s="62">
        <f t="shared" si="10"/>
        <v>316</v>
      </c>
      <c r="F41" s="63">
        <f t="shared" si="11"/>
        <v>284</v>
      </c>
      <c r="G41" s="64">
        <f t="shared" si="12"/>
        <v>32</v>
      </c>
      <c r="H41" s="71">
        <f t="shared" si="13"/>
        <v>252</v>
      </c>
      <c r="I41" s="70">
        <f t="shared" si="14"/>
        <v>64</v>
      </c>
      <c r="J41" s="65">
        <f t="shared" si="15"/>
        <v>221</v>
      </c>
      <c r="K41" s="72">
        <f t="shared" si="16"/>
        <v>95</v>
      </c>
      <c r="L41" s="61"/>
      <c r="M41" s="21">
        <v>0</v>
      </c>
      <c r="N41" s="67">
        <v>0</v>
      </c>
      <c r="P41" s="21">
        <f t="shared" si="7"/>
        <v>0</v>
      </c>
      <c r="V41" s="21">
        <f t="shared" si="8"/>
        <v>0</v>
      </c>
      <c r="AB41" s="21">
        <f t="shared" si="9"/>
        <v>0</v>
      </c>
    </row>
    <row r="42" spans="1:28" ht="13.5" customHeight="1" x14ac:dyDescent="0.15">
      <c r="A42" s="126"/>
      <c r="B42" s="122" t="s">
        <v>77</v>
      </c>
      <c r="C42" s="123"/>
      <c r="D42" s="18">
        <v>200</v>
      </c>
      <c r="E42" s="62">
        <f t="shared" si="10"/>
        <v>2108</v>
      </c>
      <c r="F42" s="63">
        <f t="shared" si="11"/>
        <v>1897</v>
      </c>
      <c r="G42" s="64">
        <f t="shared" si="12"/>
        <v>211</v>
      </c>
      <c r="H42" s="71">
        <f t="shared" si="13"/>
        <v>1686</v>
      </c>
      <c r="I42" s="70">
        <f t="shared" si="14"/>
        <v>422</v>
      </c>
      <c r="J42" s="65">
        <f t="shared" si="15"/>
        <v>1475</v>
      </c>
      <c r="K42" s="72">
        <f t="shared" si="16"/>
        <v>633</v>
      </c>
      <c r="L42" s="31"/>
      <c r="M42" s="21">
        <v>0</v>
      </c>
      <c r="N42" s="67">
        <v>0</v>
      </c>
      <c r="P42" s="21">
        <f t="shared" si="7"/>
        <v>0</v>
      </c>
      <c r="V42" s="21">
        <f t="shared" si="8"/>
        <v>0</v>
      </c>
      <c r="AB42" s="21">
        <f t="shared" si="9"/>
        <v>0</v>
      </c>
    </row>
    <row r="43" spans="1:28" ht="13.5" customHeight="1" x14ac:dyDescent="0.15">
      <c r="A43" s="126"/>
      <c r="B43" s="122" t="s">
        <v>76</v>
      </c>
      <c r="C43" s="123"/>
      <c r="D43" s="18">
        <v>650</v>
      </c>
      <c r="E43" s="62">
        <f t="shared" si="10"/>
        <v>6851</v>
      </c>
      <c r="F43" s="63">
        <f t="shared" si="11"/>
        <v>6165</v>
      </c>
      <c r="G43" s="64">
        <f t="shared" si="12"/>
        <v>686</v>
      </c>
      <c r="H43" s="71">
        <f t="shared" si="13"/>
        <v>5480</v>
      </c>
      <c r="I43" s="70">
        <f t="shared" si="14"/>
        <v>1371</v>
      </c>
      <c r="J43" s="65">
        <f t="shared" si="15"/>
        <v>4795</v>
      </c>
      <c r="K43" s="72">
        <f t="shared" si="16"/>
        <v>2056</v>
      </c>
      <c r="L43" s="61"/>
      <c r="M43" s="21">
        <v>0</v>
      </c>
      <c r="N43" s="67">
        <v>0</v>
      </c>
      <c r="P43" s="21">
        <f t="shared" si="7"/>
        <v>0</v>
      </c>
      <c r="V43" s="21">
        <f t="shared" si="8"/>
        <v>0</v>
      </c>
      <c r="AB43" s="21">
        <f t="shared" si="9"/>
        <v>0</v>
      </c>
    </row>
    <row r="44" spans="1:28" ht="13.5" customHeight="1" x14ac:dyDescent="0.15">
      <c r="A44" s="126"/>
      <c r="B44" s="122" t="s">
        <v>75</v>
      </c>
      <c r="C44" s="123"/>
      <c r="D44" s="18">
        <v>1300</v>
      </c>
      <c r="E44" s="62">
        <f t="shared" si="10"/>
        <v>13702</v>
      </c>
      <c r="F44" s="63">
        <f t="shared" si="11"/>
        <v>12331</v>
      </c>
      <c r="G44" s="64">
        <f t="shared" si="12"/>
        <v>1371</v>
      </c>
      <c r="H44" s="71">
        <f t="shared" si="13"/>
        <v>10961</v>
      </c>
      <c r="I44" s="70">
        <f t="shared" si="14"/>
        <v>2741</v>
      </c>
      <c r="J44" s="65">
        <f t="shared" si="15"/>
        <v>9591</v>
      </c>
      <c r="K44" s="72">
        <f t="shared" si="16"/>
        <v>4111</v>
      </c>
      <c r="L44" s="61"/>
      <c r="M44" s="21">
        <v>0</v>
      </c>
      <c r="N44" s="67">
        <v>0</v>
      </c>
      <c r="P44" s="21">
        <f t="shared" si="7"/>
        <v>0</v>
      </c>
      <c r="V44" s="21">
        <f t="shared" si="8"/>
        <v>0</v>
      </c>
      <c r="AB44" s="21">
        <f t="shared" si="9"/>
        <v>0</v>
      </c>
    </row>
    <row r="45" spans="1:28" ht="13.5" customHeight="1" x14ac:dyDescent="0.15">
      <c r="A45" s="126"/>
      <c r="B45" s="122" t="s">
        <v>74</v>
      </c>
      <c r="C45" s="123"/>
      <c r="D45" s="18">
        <v>460</v>
      </c>
      <c r="E45" s="62">
        <f t="shared" si="10"/>
        <v>4848</v>
      </c>
      <c r="F45" s="63">
        <f t="shared" si="11"/>
        <v>4363</v>
      </c>
      <c r="G45" s="64">
        <f t="shared" si="12"/>
        <v>485</v>
      </c>
      <c r="H45" s="71">
        <f t="shared" si="13"/>
        <v>3878</v>
      </c>
      <c r="I45" s="70">
        <f t="shared" si="14"/>
        <v>970</v>
      </c>
      <c r="J45" s="65">
        <f t="shared" si="15"/>
        <v>3393</v>
      </c>
      <c r="K45" s="72">
        <f t="shared" si="16"/>
        <v>1455</v>
      </c>
      <c r="L45" s="61"/>
      <c r="M45" s="21">
        <v>0</v>
      </c>
      <c r="N45" s="67">
        <v>0</v>
      </c>
      <c r="P45" s="21">
        <f t="shared" si="7"/>
        <v>0</v>
      </c>
      <c r="V45" s="21">
        <f t="shared" si="8"/>
        <v>0</v>
      </c>
      <c r="AB45" s="21">
        <f t="shared" si="9"/>
        <v>0</v>
      </c>
    </row>
    <row r="46" spans="1:28" ht="13.5" customHeight="1" x14ac:dyDescent="0.15">
      <c r="A46" s="126"/>
      <c r="B46" s="122" t="s">
        <v>73</v>
      </c>
      <c r="C46" s="123"/>
      <c r="D46" s="18">
        <v>460</v>
      </c>
      <c r="E46" s="62">
        <f t="shared" si="10"/>
        <v>4848</v>
      </c>
      <c r="F46" s="63">
        <f t="shared" si="11"/>
        <v>4363</v>
      </c>
      <c r="G46" s="64">
        <f t="shared" si="12"/>
        <v>485</v>
      </c>
      <c r="H46" s="71">
        <f t="shared" si="13"/>
        <v>3878</v>
      </c>
      <c r="I46" s="70">
        <f t="shared" si="14"/>
        <v>970</v>
      </c>
      <c r="J46" s="65">
        <f t="shared" si="15"/>
        <v>3393</v>
      </c>
      <c r="K46" s="72">
        <f t="shared" si="16"/>
        <v>1455</v>
      </c>
      <c r="L46" s="61"/>
      <c r="M46" s="21">
        <v>0</v>
      </c>
      <c r="N46" s="67">
        <v>0</v>
      </c>
      <c r="P46" s="21">
        <f t="shared" si="7"/>
        <v>0</v>
      </c>
      <c r="V46" s="21">
        <f t="shared" si="8"/>
        <v>0</v>
      </c>
      <c r="AB46" s="21">
        <f t="shared" si="9"/>
        <v>0</v>
      </c>
    </row>
    <row r="47" spans="1:28" ht="13.5" customHeight="1" x14ac:dyDescent="0.15">
      <c r="A47" s="126"/>
      <c r="B47" s="122" t="s">
        <v>72</v>
      </c>
      <c r="C47" s="123"/>
      <c r="D47" s="18">
        <v>400</v>
      </c>
      <c r="E47" s="62">
        <f t="shared" si="10"/>
        <v>4216</v>
      </c>
      <c r="F47" s="63">
        <f t="shared" si="11"/>
        <v>3794</v>
      </c>
      <c r="G47" s="64">
        <f t="shared" si="12"/>
        <v>422</v>
      </c>
      <c r="H47" s="71">
        <f t="shared" si="13"/>
        <v>3372</v>
      </c>
      <c r="I47" s="70">
        <f t="shared" si="14"/>
        <v>844</v>
      </c>
      <c r="J47" s="65">
        <f t="shared" si="15"/>
        <v>2951</v>
      </c>
      <c r="K47" s="72">
        <f t="shared" si="16"/>
        <v>1265</v>
      </c>
      <c r="L47" s="61"/>
      <c r="M47" s="21">
        <v>0</v>
      </c>
      <c r="N47" s="67">
        <v>0</v>
      </c>
      <c r="P47" s="21">
        <f t="shared" si="7"/>
        <v>0</v>
      </c>
      <c r="V47" s="21">
        <f t="shared" si="8"/>
        <v>0</v>
      </c>
      <c r="AB47" s="21">
        <f t="shared" si="9"/>
        <v>0</v>
      </c>
    </row>
    <row r="48" spans="1:28" ht="13.5" customHeight="1" x14ac:dyDescent="0.15">
      <c r="A48" s="126"/>
      <c r="B48" s="122" t="s">
        <v>71</v>
      </c>
      <c r="C48" s="123"/>
      <c r="D48" s="18">
        <v>500</v>
      </c>
      <c r="E48" s="62">
        <f t="shared" si="10"/>
        <v>5270</v>
      </c>
      <c r="F48" s="63">
        <f t="shared" si="11"/>
        <v>4743</v>
      </c>
      <c r="G48" s="64">
        <f t="shared" si="12"/>
        <v>527</v>
      </c>
      <c r="H48" s="71">
        <f t="shared" si="13"/>
        <v>4216</v>
      </c>
      <c r="I48" s="70">
        <f t="shared" si="14"/>
        <v>1054</v>
      </c>
      <c r="J48" s="65">
        <f t="shared" si="15"/>
        <v>3689</v>
      </c>
      <c r="K48" s="72">
        <f t="shared" si="16"/>
        <v>1581</v>
      </c>
      <c r="L48" s="61"/>
      <c r="M48" s="21">
        <v>0</v>
      </c>
      <c r="N48" s="67">
        <v>0</v>
      </c>
      <c r="P48" s="21">
        <f t="shared" ref="P48:P71" si="17">SUM(G48*M48*N48)</f>
        <v>0</v>
      </c>
      <c r="V48" s="21">
        <f t="shared" ref="V48:V71" si="18">SUM(I48*M48*N48)</f>
        <v>0</v>
      </c>
      <c r="AB48" s="21">
        <f t="shared" ref="AB48:AB71" si="19">SUM(K48*M48*N48)</f>
        <v>0</v>
      </c>
    </row>
    <row r="49" spans="1:28" ht="13.5" customHeight="1" x14ac:dyDescent="0.15">
      <c r="A49" s="126"/>
      <c r="B49" s="122" t="s">
        <v>70</v>
      </c>
      <c r="C49" s="123"/>
      <c r="D49" s="18">
        <v>72</v>
      </c>
      <c r="E49" s="62">
        <f t="shared" si="10"/>
        <v>758</v>
      </c>
      <c r="F49" s="63">
        <f t="shared" si="11"/>
        <v>682</v>
      </c>
      <c r="G49" s="64">
        <f t="shared" si="12"/>
        <v>76</v>
      </c>
      <c r="H49" s="71">
        <f t="shared" si="13"/>
        <v>606</v>
      </c>
      <c r="I49" s="70">
        <f t="shared" si="14"/>
        <v>152</v>
      </c>
      <c r="J49" s="65">
        <f t="shared" si="15"/>
        <v>530</v>
      </c>
      <c r="K49" s="72">
        <f t="shared" si="16"/>
        <v>228</v>
      </c>
      <c r="L49" s="66"/>
      <c r="M49" s="21">
        <v>0</v>
      </c>
      <c r="N49" s="67">
        <v>0</v>
      </c>
      <c r="P49" s="21">
        <f t="shared" si="17"/>
        <v>0</v>
      </c>
      <c r="V49" s="21">
        <f t="shared" si="18"/>
        <v>0</v>
      </c>
      <c r="AB49" s="21">
        <f t="shared" si="19"/>
        <v>0</v>
      </c>
    </row>
    <row r="50" spans="1:28" ht="13.5" customHeight="1" x14ac:dyDescent="0.15">
      <c r="A50" s="126"/>
      <c r="B50" s="122" t="s">
        <v>69</v>
      </c>
      <c r="C50" s="123"/>
      <c r="D50" s="18">
        <v>144</v>
      </c>
      <c r="E50" s="62">
        <f t="shared" si="10"/>
        <v>1517</v>
      </c>
      <c r="F50" s="63">
        <f t="shared" si="11"/>
        <v>1365</v>
      </c>
      <c r="G50" s="64">
        <f t="shared" si="12"/>
        <v>152</v>
      </c>
      <c r="H50" s="71">
        <f t="shared" si="13"/>
        <v>1213</v>
      </c>
      <c r="I50" s="70">
        <f t="shared" si="14"/>
        <v>304</v>
      </c>
      <c r="J50" s="65">
        <f t="shared" si="15"/>
        <v>1061</v>
      </c>
      <c r="K50" s="72">
        <f t="shared" si="16"/>
        <v>456</v>
      </c>
      <c r="L50" s="61"/>
      <c r="M50" s="21">
        <v>0</v>
      </c>
      <c r="N50" s="67">
        <v>0</v>
      </c>
      <c r="P50" s="21">
        <f t="shared" si="17"/>
        <v>0</v>
      </c>
      <c r="V50" s="21">
        <f t="shared" si="18"/>
        <v>0</v>
      </c>
      <c r="AB50" s="21">
        <f t="shared" si="19"/>
        <v>0</v>
      </c>
    </row>
    <row r="51" spans="1:28" ht="13.5" customHeight="1" x14ac:dyDescent="0.15">
      <c r="A51" s="126"/>
      <c r="B51" s="124" t="s">
        <v>68</v>
      </c>
      <c r="C51" s="124"/>
      <c r="D51" s="18">
        <v>680</v>
      </c>
      <c r="E51" s="62">
        <f t="shared" si="10"/>
        <v>7167</v>
      </c>
      <c r="F51" s="63">
        <f t="shared" si="11"/>
        <v>6450</v>
      </c>
      <c r="G51" s="64">
        <f t="shared" si="12"/>
        <v>717</v>
      </c>
      <c r="H51" s="71">
        <f t="shared" si="13"/>
        <v>5733</v>
      </c>
      <c r="I51" s="70">
        <f t="shared" si="14"/>
        <v>1434</v>
      </c>
      <c r="J51" s="65">
        <f t="shared" si="15"/>
        <v>5016</v>
      </c>
      <c r="K51" s="72">
        <f t="shared" si="16"/>
        <v>2151</v>
      </c>
      <c r="L51" s="61"/>
      <c r="M51" s="21">
        <v>0</v>
      </c>
      <c r="N51" s="67">
        <v>0</v>
      </c>
      <c r="P51" s="21">
        <f t="shared" si="17"/>
        <v>0</v>
      </c>
      <c r="V51" s="21">
        <f t="shared" si="18"/>
        <v>0</v>
      </c>
      <c r="AB51" s="21">
        <f t="shared" si="19"/>
        <v>0</v>
      </c>
    </row>
    <row r="52" spans="1:28" ht="13.5" customHeight="1" x14ac:dyDescent="0.15">
      <c r="A52" s="126"/>
      <c r="B52" s="124" t="s">
        <v>67</v>
      </c>
      <c r="C52" s="124"/>
      <c r="D52" s="18">
        <v>1280</v>
      </c>
      <c r="E52" s="62">
        <f t="shared" si="10"/>
        <v>13491</v>
      </c>
      <c r="F52" s="63">
        <f t="shared" si="11"/>
        <v>12141</v>
      </c>
      <c r="G52" s="64">
        <f t="shared" si="12"/>
        <v>1350</v>
      </c>
      <c r="H52" s="71">
        <f t="shared" si="13"/>
        <v>10792</v>
      </c>
      <c r="I52" s="70">
        <f t="shared" si="14"/>
        <v>2699</v>
      </c>
      <c r="J52" s="65">
        <f t="shared" si="15"/>
        <v>9443</v>
      </c>
      <c r="K52" s="72">
        <f t="shared" si="16"/>
        <v>4048</v>
      </c>
      <c r="L52" s="61"/>
      <c r="M52" s="21">
        <v>0</v>
      </c>
      <c r="N52" s="67">
        <v>0</v>
      </c>
      <c r="P52" s="21">
        <f t="shared" si="17"/>
        <v>0</v>
      </c>
      <c r="V52" s="21">
        <f t="shared" si="18"/>
        <v>0</v>
      </c>
      <c r="AB52" s="21">
        <f t="shared" si="19"/>
        <v>0</v>
      </c>
    </row>
    <row r="53" spans="1:28" ht="13.5" customHeight="1" x14ac:dyDescent="0.15">
      <c r="A53" s="126"/>
      <c r="B53" s="124" t="s">
        <v>66</v>
      </c>
      <c r="C53" s="124"/>
      <c r="D53" s="18">
        <v>72</v>
      </c>
      <c r="E53" s="62">
        <f t="shared" si="10"/>
        <v>758</v>
      </c>
      <c r="F53" s="63">
        <f t="shared" si="11"/>
        <v>682</v>
      </c>
      <c r="G53" s="64">
        <f t="shared" si="12"/>
        <v>76</v>
      </c>
      <c r="H53" s="71">
        <f t="shared" si="13"/>
        <v>606</v>
      </c>
      <c r="I53" s="70">
        <f t="shared" si="14"/>
        <v>152</v>
      </c>
      <c r="J53" s="65">
        <f t="shared" si="15"/>
        <v>530</v>
      </c>
      <c r="K53" s="72">
        <f t="shared" si="16"/>
        <v>228</v>
      </c>
      <c r="L53" s="66"/>
      <c r="M53" s="21">
        <v>0</v>
      </c>
      <c r="N53" s="67">
        <v>0</v>
      </c>
      <c r="P53" s="21">
        <f t="shared" si="17"/>
        <v>0</v>
      </c>
      <c r="V53" s="21">
        <f t="shared" si="18"/>
        <v>0</v>
      </c>
      <c r="AB53" s="21">
        <f t="shared" si="19"/>
        <v>0</v>
      </c>
    </row>
    <row r="54" spans="1:28" ht="13.5" customHeight="1" x14ac:dyDescent="0.15">
      <c r="A54" s="126"/>
      <c r="B54" s="124" t="s">
        <v>65</v>
      </c>
      <c r="C54" s="124"/>
      <c r="D54" s="18">
        <v>144</v>
      </c>
      <c r="E54" s="62">
        <f t="shared" si="10"/>
        <v>1517</v>
      </c>
      <c r="F54" s="63">
        <f t="shared" si="11"/>
        <v>1365</v>
      </c>
      <c r="G54" s="64">
        <f t="shared" si="12"/>
        <v>152</v>
      </c>
      <c r="H54" s="71">
        <f t="shared" si="13"/>
        <v>1213</v>
      </c>
      <c r="I54" s="70">
        <f t="shared" si="14"/>
        <v>304</v>
      </c>
      <c r="J54" s="65">
        <f t="shared" si="15"/>
        <v>1061</v>
      </c>
      <c r="K54" s="72">
        <f t="shared" si="16"/>
        <v>456</v>
      </c>
      <c r="L54" s="61"/>
      <c r="M54" s="21">
        <v>0</v>
      </c>
      <c r="N54" s="67">
        <v>0</v>
      </c>
      <c r="P54" s="21">
        <f t="shared" si="17"/>
        <v>0</v>
      </c>
      <c r="V54" s="21">
        <f t="shared" si="18"/>
        <v>0</v>
      </c>
      <c r="AB54" s="21">
        <f t="shared" si="19"/>
        <v>0</v>
      </c>
    </row>
    <row r="55" spans="1:28" ht="13.5" customHeight="1" x14ac:dyDescent="0.15">
      <c r="A55" s="126"/>
      <c r="B55" s="124" t="s">
        <v>64</v>
      </c>
      <c r="C55" s="124"/>
      <c r="D55" s="18">
        <v>780</v>
      </c>
      <c r="E55" s="62">
        <f t="shared" si="10"/>
        <v>8221</v>
      </c>
      <c r="F55" s="63">
        <f t="shared" si="11"/>
        <v>7398</v>
      </c>
      <c r="G55" s="64">
        <f t="shared" si="12"/>
        <v>823</v>
      </c>
      <c r="H55" s="71">
        <f t="shared" si="13"/>
        <v>6576</v>
      </c>
      <c r="I55" s="70">
        <f t="shared" si="14"/>
        <v>1645</v>
      </c>
      <c r="J55" s="65">
        <f t="shared" si="15"/>
        <v>5754</v>
      </c>
      <c r="K55" s="72">
        <f t="shared" si="16"/>
        <v>2467</v>
      </c>
      <c r="L55" s="61"/>
      <c r="M55" s="21">
        <v>0</v>
      </c>
      <c r="N55" s="67">
        <v>0</v>
      </c>
      <c r="P55" s="21">
        <f t="shared" si="17"/>
        <v>0</v>
      </c>
      <c r="V55" s="21">
        <f t="shared" si="18"/>
        <v>0</v>
      </c>
      <c r="AB55" s="21">
        <f t="shared" si="19"/>
        <v>0</v>
      </c>
    </row>
    <row r="56" spans="1:28" ht="13.5" customHeight="1" x14ac:dyDescent="0.15">
      <c r="A56" s="126"/>
      <c r="B56" s="124" t="s">
        <v>63</v>
      </c>
      <c r="C56" s="124"/>
      <c r="D56" s="18">
        <v>1580</v>
      </c>
      <c r="E56" s="62">
        <f t="shared" si="10"/>
        <v>16653</v>
      </c>
      <c r="F56" s="63">
        <f t="shared" si="11"/>
        <v>14987</v>
      </c>
      <c r="G56" s="64">
        <f t="shared" si="12"/>
        <v>1666</v>
      </c>
      <c r="H56" s="71">
        <f t="shared" si="13"/>
        <v>13322</v>
      </c>
      <c r="I56" s="70">
        <f t="shared" si="14"/>
        <v>3331</v>
      </c>
      <c r="J56" s="65">
        <f t="shared" si="15"/>
        <v>11657</v>
      </c>
      <c r="K56" s="72">
        <f t="shared" si="16"/>
        <v>4996</v>
      </c>
      <c r="L56" s="61"/>
      <c r="M56" s="21">
        <v>0</v>
      </c>
      <c r="N56" s="67">
        <v>0</v>
      </c>
      <c r="P56" s="21">
        <f t="shared" si="17"/>
        <v>0</v>
      </c>
      <c r="V56" s="21">
        <f t="shared" si="18"/>
        <v>0</v>
      </c>
      <c r="AB56" s="21">
        <f t="shared" si="19"/>
        <v>0</v>
      </c>
    </row>
    <row r="57" spans="1:28" ht="13.5" customHeight="1" x14ac:dyDescent="0.15">
      <c r="A57" s="126"/>
      <c r="B57" s="122" t="s">
        <v>62</v>
      </c>
      <c r="C57" s="123"/>
      <c r="D57" s="18">
        <v>10</v>
      </c>
      <c r="E57" s="62">
        <f t="shared" si="10"/>
        <v>105</v>
      </c>
      <c r="F57" s="63">
        <f t="shared" si="11"/>
        <v>94</v>
      </c>
      <c r="G57" s="64">
        <f t="shared" si="12"/>
        <v>11</v>
      </c>
      <c r="H57" s="71">
        <f t="shared" si="13"/>
        <v>84</v>
      </c>
      <c r="I57" s="70">
        <f t="shared" si="14"/>
        <v>21</v>
      </c>
      <c r="J57" s="65">
        <f t="shared" si="15"/>
        <v>73</v>
      </c>
      <c r="K57" s="72">
        <f t="shared" si="16"/>
        <v>32</v>
      </c>
      <c r="L57" s="61"/>
      <c r="M57" s="21">
        <v>0</v>
      </c>
      <c r="N57" s="67">
        <v>0</v>
      </c>
      <c r="P57" s="21">
        <f t="shared" si="17"/>
        <v>0</v>
      </c>
      <c r="V57" s="21">
        <f t="shared" si="18"/>
        <v>0</v>
      </c>
      <c r="AB57" s="21">
        <f t="shared" si="19"/>
        <v>0</v>
      </c>
    </row>
    <row r="58" spans="1:28" ht="13.5" customHeight="1" x14ac:dyDescent="0.15">
      <c r="A58" s="126"/>
      <c r="B58" s="122" t="s">
        <v>61</v>
      </c>
      <c r="C58" s="123"/>
      <c r="D58" s="18">
        <v>40</v>
      </c>
      <c r="E58" s="62">
        <f t="shared" si="10"/>
        <v>421</v>
      </c>
      <c r="F58" s="63">
        <f t="shared" si="11"/>
        <v>378</v>
      </c>
      <c r="G58" s="64">
        <f t="shared" si="12"/>
        <v>43</v>
      </c>
      <c r="H58" s="71">
        <f t="shared" si="13"/>
        <v>336</v>
      </c>
      <c r="I58" s="70">
        <f t="shared" si="14"/>
        <v>85</v>
      </c>
      <c r="J58" s="65">
        <f t="shared" si="15"/>
        <v>294</v>
      </c>
      <c r="K58" s="72">
        <f t="shared" si="16"/>
        <v>127</v>
      </c>
      <c r="L58" s="61"/>
      <c r="M58" s="21">
        <v>0</v>
      </c>
      <c r="N58" s="67">
        <v>0</v>
      </c>
      <c r="P58" s="21">
        <f t="shared" si="17"/>
        <v>0</v>
      </c>
      <c r="V58" s="21">
        <f t="shared" si="18"/>
        <v>0</v>
      </c>
      <c r="AB58" s="21">
        <f t="shared" si="19"/>
        <v>0</v>
      </c>
    </row>
    <row r="59" spans="1:28" ht="13.5" customHeight="1" x14ac:dyDescent="0.15">
      <c r="A59" s="126"/>
      <c r="B59" s="122" t="s">
        <v>60</v>
      </c>
      <c r="C59" s="123"/>
      <c r="D59" s="18">
        <v>3</v>
      </c>
      <c r="E59" s="62">
        <f t="shared" si="10"/>
        <v>31</v>
      </c>
      <c r="F59" s="63">
        <f t="shared" si="11"/>
        <v>27</v>
      </c>
      <c r="G59" s="64">
        <f t="shared" si="12"/>
        <v>4</v>
      </c>
      <c r="H59" s="71">
        <f t="shared" si="13"/>
        <v>24</v>
      </c>
      <c r="I59" s="70">
        <f t="shared" si="14"/>
        <v>7</v>
      </c>
      <c r="J59" s="65">
        <f t="shared" si="15"/>
        <v>21</v>
      </c>
      <c r="K59" s="72">
        <f t="shared" si="16"/>
        <v>10</v>
      </c>
      <c r="L59" s="61"/>
      <c r="M59" s="21">
        <v>0</v>
      </c>
      <c r="N59" s="21">
        <v>30</v>
      </c>
      <c r="P59" s="21">
        <f t="shared" si="17"/>
        <v>0</v>
      </c>
      <c r="V59" s="21">
        <f t="shared" si="18"/>
        <v>0</v>
      </c>
      <c r="AB59" s="21">
        <f t="shared" si="19"/>
        <v>0</v>
      </c>
    </row>
    <row r="60" spans="1:28" ht="13.5" customHeight="1" x14ac:dyDescent="0.15">
      <c r="A60" s="126"/>
      <c r="B60" s="122" t="s">
        <v>59</v>
      </c>
      <c r="C60" s="123"/>
      <c r="D60" s="18">
        <v>4</v>
      </c>
      <c r="E60" s="62">
        <f t="shared" si="10"/>
        <v>42</v>
      </c>
      <c r="F60" s="63">
        <f t="shared" si="11"/>
        <v>37</v>
      </c>
      <c r="G60" s="64">
        <f t="shared" si="12"/>
        <v>5</v>
      </c>
      <c r="H60" s="71">
        <f t="shared" si="13"/>
        <v>33</v>
      </c>
      <c r="I60" s="70">
        <f t="shared" si="14"/>
        <v>9</v>
      </c>
      <c r="J60" s="65">
        <f t="shared" si="15"/>
        <v>29</v>
      </c>
      <c r="K60" s="72">
        <f t="shared" si="16"/>
        <v>13</v>
      </c>
      <c r="L60" s="61"/>
      <c r="M60" s="21">
        <v>0</v>
      </c>
      <c r="N60" s="21">
        <v>30</v>
      </c>
      <c r="P60" s="21">
        <f t="shared" si="17"/>
        <v>0</v>
      </c>
      <c r="V60" s="21">
        <f t="shared" si="18"/>
        <v>0</v>
      </c>
      <c r="AB60" s="21">
        <f t="shared" si="19"/>
        <v>0</v>
      </c>
    </row>
    <row r="61" spans="1:28" ht="13.5" customHeight="1" x14ac:dyDescent="0.15">
      <c r="A61" s="126"/>
      <c r="B61" s="122" t="s">
        <v>58</v>
      </c>
      <c r="C61" s="123"/>
      <c r="D61" s="18">
        <v>3</v>
      </c>
      <c r="E61" s="62">
        <f t="shared" si="10"/>
        <v>31</v>
      </c>
      <c r="F61" s="63">
        <f t="shared" si="11"/>
        <v>27</v>
      </c>
      <c r="G61" s="64">
        <f t="shared" si="12"/>
        <v>4</v>
      </c>
      <c r="H61" s="71">
        <f t="shared" si="13"/>
        <v>24</v>
      </c>
      <c r="I61" s="70">
        <f t="shared" si="14"/>
        <v>7</v>
      </c>
      <c r="J61" s="65">
        <f t="shared" si="15"/>
        <v>21</v>
      </c>
      <c r="K61" s="72">
        <f t="shared" si="16"/>
        <v>10</v>
      </c>
      <c r="L61" s="66"/>
      <c r="M61" s="21">
        <v>0</v>
      </c>
      <c r="N61" s="21">
        <v>1</v>
      </c>
      <c r="P61" s="21">
        <f t="shared" si="17"/>
        <v>0</v>
      </c>
      <c r="V61" s="21">
        <f t="shared" si="18"/>
        <v>0</v>
      </c>
      <c r="AB61" s="21">
        <f t="shared" si="19"/>
        <v>0</v>
      </c>
    </row>
    <row r="62" spans="1:28" ht="13.5" customHeight="1" x14ac:dyDescent="0.15">
      <c r="A62" s="126"/>
      <c r="B62" s="122" t="s">
        <v>57</v>
      </c>
      <c r="C62" s="123"/>
      <c r="D62" s="18">
        <v>13</v>
      </c>
      <c r="E62" s="62">
        <f t="shared" si="10"/>
        <v>137</v>
      </c>
      <c r="F62" s="63">
        <f t="shared" si="11"/>
        <v>123</v>
      </c>
      <c r="G62" s="64">
        <f t="shared" si="12"/>
        <v>14</v>
      </c>
      <c r="H62" s="71">
        <f t="shared" si="13"/>
        <v>109</v>
      </c>
      <c r="I62" s="70">
        <f t="shared" si="14"/>
        <v>28</v>
      </c>
      <c r="J62" s="65">
        <f t="shared" si="15"/>
        <v>95</v>
      </c>
      <c r="K62" s="72">
        <f t="shared" si="16"/>
        <v>42</v>
      </c>
      <c r="L62" s="66"/>
      <c r="M62" s="21">
        <v>0</v>
      </c>
      <c r="N62" s="21">
        <v>1</v>
      </c>
      <c r="P62" s="21">
        <f t="shared" si="17"/>
        <v>0</v>
      </c>
      <c r="V62" s="21">
        <f t="shared" si="18"/>
        <v>0</v>
      </c>
      <c r="AB62" s="21">
        <f t="shared" si="19"/>
        <v>0</v>
      </c>
    </row>
    <row r="63" spans="1:28" ht="13.5" customHeight="1" x14ac:dyDescent="0.15">
      <c r="A63" s="126"/>
      <c r="B63" s="124" t="s">
        <v>140</v>
      </c>
      <c r="C63" s="124"/>
      <c r="D63" s="18">
        <v>10</v>
      </c>
      <c r="E63" s="62">
        <f t="shared" si="10"/>
        <v>105</v>
      </c>
      <c r="F63" s="63">
        <f t="shared" si="11"/>
        <v>94</v>
      </c>
      <c r="G63" s="64">
        <f t="shared" si="12"/>
        <v>11</v>
      </c>
      <c r="H63" s="71">
        <f t="shared" si="13"/>
        <v>84</v>
      </c>
      <c r="I63" s="70">
        <f t="shared" si="14"/>
        <v>21</v>
      </c>
      <c r="J63" s="65">
        <f t="shared" si="15"/>
        <v>73</v>
      </c>
      <c r="K63" s="72">
        <f t="shared" si="16"/>
        <v>32</v>
      </c>
      <c r="L63" s="31"/>
      <c r="M63" s="21">
        <v>0</v>
      </c>
      <c r="N63" s="21">
        <v>1</v>
      </c>
      <c r="P63" s="21">
        <f t="shared" si="17"/>
        <v>0</v>
      </c>
      <c r="V63" s="21">
        <f t="shared" si="18"/>
        <v>0</v>
      </c>
      <c r="AB63" s="21">
        <f t="shared" si="19"/>
        <v>0</v>
      </c>
    </row>
    <row r="64" spans="1:28" ht="13.5" customHeight="1" x14ac:dyDescent="0.15">
      <c r="A64" s="126"/>
      <c r="B64" s="122" t="s">
        <v>56</v>
      </c>
      <c r="C64" s="123"/>
      <c r="D64" s="18">
        <v>10</v>
      </c>
      <c r="E64" s="62">
        <f t="shared" si="10"/>
        <v>105</v>
      </c>
      <c r="F64" s="63">
        <f t="shared" si="11"/>
        <v>94</v>
      </c>
      <c r="G64" s="64">
        <f t="shared" si="12"/>
        <v>11</v>
      </c>
      <c r="H64" s="71">
        <f t="shared" si="13"/>
        <v>84</v>
      </c>
      <c r="I64" s="70">
        <f t="shared" si="14"/>
        <v>21</v>
      </c>
      <c r="J64" s="65">
        <f t="shared" si="15"/>
        <v>73</v>
      </c>
      <c r="K64" s="72">
        <f t="shared" si="16"/>
        <v>32</v>
      </c>
      <c r="L64" s="66"/>
      <c r="M64" s="21">
        <v>0</v>
      </c>
      <c r="N64" s="21">
        <v>1</v>
      </c>
      <c r="P64" s="21">
        <f t="shared" si="17"/>
        <v>0</v>
      </c>
      <c r="V64" s="21">
        <f t="shared" si="18"/>
        <v>0</v>
      </c>
      <c r="AB64" s="21">
        <f t="shared" si="19"/>
        <v>0</v>
      </c>
    </row>
    <row r="65" spans="1:28" ht="13.5" customHeight="1" x14ac:dyDescent="0.15">
      <c r="A65" s="126"/>
      <c r="B65" s="122" t="s">
        <v>55</v>
      </c>
      <c r="C65" s="123"/>
      <c r="D65" s="18">
        <v>15</v>
      </c>
      <c r="E65" s="62">
        <f t="shared" si="10"/>
        <v>158</v>
      </c>
      <c r="F65" s="63">
        <f t="shared" si="11"/>
        <v>142</v>
      </c>
      <c r="G65" s="64">
        <f t="shared" si="12"/>
        <v>16</v>
      </c>
      <c r="H65" s="71">
        <f t="shared" si="13"/>
        <v>126</v>
      </c>
      <c r="I65" s="70">
        <f t="shared" si="14"/>
        <v>32</v>
      </c>
      <c r="J65" s="65">
        <f t="shared" si="15"/>
        <v>110</v>
      </c>
      <c r="K65" s="72">
        <f t="shared" si="16"/>
        <v>48</v>
      </c>
      <c r="L65" s="66"/>
      <c r="M65" s="21">
        <v>0</v>
      </c>
      <c r="N65" s="21">
        <v>1</v>
      </c>
      <c r="P65" s="21">
        <f t="shared" si="17"/>
        <v>0</v>
      </c>
      <c r="V65" s="21">
        <f t="shared" si="18"/>
        <v>0</v>
      </c>
      <c r="AB65" s="21">
        <f t="shared" si="19"/>
        <v>0</v>
      </c>
    </row>
    <row r="66" spans="1:28" ht="13.5" customHeight="1" x14ac:dyDescent="0.15">
      <c r="A66" s="126"/>
      <c r="B66" s="122" t="s">
        <v>54</v>
      </c>
      <c r="C66" s="123"/>
      <c r="D66" s="18">
        <v>20</v>
      </c>
      <c r="E66" s="62">
        <f t="shared" si="10"/>
        <v>210</v>
      </c>
      <c r="F66" s="63">
        <f t="shared" si="11"/>
        <v>189</v>
      </c>
      <c r="G66" s="64">
        <f t="shared" si="12"/>
        <v>21</v>
      </c>
      <c r="H66" s="71">
        <f t="shared" si="13"/>
        <v>168</v>
      </c>
      <c r="I66" s="70">
        <f t="shared" si="14"/>
        <v>42</v>
      </c>
      <c r="J66" s="65">
        <f t="shared" si="15"/>
        <v>147</v>
      </c>
      <c r="K66" s="72">
        <f t="shared" si="16"/>
        <v>63</v>
      </c>
      <c r="L66" s="66"/>
      <c r="M66" s="21">
        <v>0</v>
      </c>
      <c r="N66" s="21">
        <v>1</v>
      </c>
      <c r="P66" s="21">
        <f t="shared" si="17"/>
        <v>0</v>
      </c>
      <c r="V66" s="21">
        <f t="shared" si="18"/>
        <v>0</v>
      </c>
      <c r="AB66" s="21">
        <f t="shared" si="19"/>
        <v>0</v>
      </c>
    </row>
    <row r="67" spans="1:28" ht="13.5" customHeight="1" x14ac:dyDescent="0.15">
      <c r="A67" s="126"/>
      <c r="B67" s="124" t="s">
        <v>53</v>
      </c>
      <c r="C67" s="124"/>
      <c r="D67" s="18">
        <v>100</v>
      </c>
      <c r="E67" s="62">
        <f t="shared" si="10"/>
        <v>1054</v>
      </c>
      <c r="F67" s="63">
        <f t="shared" si="11"/>
        <v>948</v>
      </c>
      <c r="G67" s="64">
        <f t="shared" si="12"/>
        <v>106</v>
      </c>
      <c r="H67" s="71">
        <f t="shared" si="13"/>
        <v>843</v>
      </c>
      <c r="I67" s="70">
        <f t="shared" si="14"/>
        <v>211</v>
      </c>
      <c r="J67" s="65">
        <f t="shared" si="15"/>
        <v>737</v>
      </c>
      <c r="K67" s="72">
        <f t="shared" si="16"/>
        <v>317</v>
      </c>
      <c r="L67" s="31"/>
      <c r="M67" s="21">
        <v>0</v>
      </c>
      <c r="N67" s="21">
        <v>1</v>
      </c>
      <c r="P67" s="21">
        <f t="shared" si="17"/>
        <v>0</v>
      </c>
      <c r="V67" s="21">
        <f t="shared" si="18"/>
        <v>0</v>
      </c>
      <c r="AB67" s="21">
        <f t="shared" si="19"/>
        <v>0</v>
      </c>
    </row>
    <row r="68" spans="1:28" ht="13.5" customHeight="1" x14ac:dyDescent="0.15">
      <c r="A68" s="126"/>
      <c r="B68" s="122" t="s">
        <v>52</v>
      </c>
      <c r="C68" s="123"/>
      <c r="D68" s="98">
        <v>300</v>
      </c>
      <c r="E68" s="62">
        <f t="shared" si="10"/>
        <v>3162</v>
      </c>
      <c r="F68" s="63">
        <f t="shared" si="11"/>
        <v>2845</v>
      </c>
      <c r="G68" s="99">
        <f t="shared" si="12"/>
        <v>317</v>
      </c>
      <c r="H68" s="100">
        <f t="shared" si="13"/>
        <v>2529</v>
      </c>
      <c r="I68" s="62">
        <f t="shared" si="14"/>
        <v>633</v>
      </c>
      <c r="J68" s="63">
        <f t="shared" si="15"/>
        <v>2213</v>
      </c>
      <c r="K68" s="97">
        <f t="shared" si="16"/>
        <v>949</v>
      </c>
      <c r="L68" s="66"/>
      <c r="M68" s="21">
        <v>0</v>
      </c>
      <c r="N68" s="21">
        <v>1</v>
      </c>
      <c r="P68" s="21">
        <f t="shared" si="17"/>
        <v>0</v>
      </c>
      <c r="V68" s="21">
        <f t="shared" si="18"/>
        <v>0</v>
      </c>
      <c r="AB68" s="21">
        <f t="shared" si="19"/>
        <v>0</v>
      </c>
    </row>
    <row r="69" spans="1:28" ht="13.5" customHeight="1" x14ac:dyDescent="0.15">
      <c r="A69" s="126"/>
      <c r="B69" s="122" t="s">
        <v>51</v>
      </c>
      <c r="C69" s="123"/>
      <c r="D69" s="98">
        <v>40</v>
      </c>
      <c r="E69" s="62">
        <f t="shared" si="10"/>
        <v>421</v>
      </c>
      <c r="F69" s="63">
        <f t="shared" si="11"/>
        <v>378</v>
      </c>
      <c r="G69" s="99">
        <f t="shared" si="12"/>
        <v>43</v>
      </c>
      <c r="H69" s="100">
        <f t="shared" si="13"/>
        <v>336</v>
      </c>
      <c r="I69" s="62">
        <f t="shared" si="14"/>
        <v>85</v>
      </c>
      <c r="J69" s="63">
        <f t="shared" si="15"/>
        <v>294</v>
      </c>
      <c r="K69" s="97">
        <f t="shared" si="16"/>
        <v>127</v>
      </c>
      <c r="L69" s="66"/>
      <c r="M69" s="21">
        <v>0</v>
      </c>
      <c r="N69" s="21">
        <v>1</v>
      </c>
      <c r="P69" s="21">
        <f t="shared" si="17"/>
        <v>0</v>
      </c>
      <c r="V69" s="21">
        <f t="shared" si="18"/>
        <v>0</v>
      </c>
      <c r="AB69" s="21">
        <f t="shared" si="19"/>
        <v>0</v>
      </c>
    </row>
    <row r="70" spans="1:28" ht="13.5" customHeight="1" x14ac:dyDescent="0.15">
      <c r="A70" s="126"/>
      <c r="B70" s="122" t="s">
        <v>50</v>
      </c>
      <c r="C70" s="123"/>
      <c r="D70" s="98">
        <v>50</v>
      </c>
      <c r="E70" s="62">
        <f t="shared" ref="E70:E71" si="20">ROUNDDOWN($D$3*D70,0)</f>
        <v>527</v>
      </c>
      <c r="F70" s="63">
        <f t="shared" ref="F70:F71" si="21">ROUNDDOWN(E70*$F$5,0)</f>
        <v>474</v>
      </c>
      <c r="G70" s="99">
        <f t="shared" ref="G70:G71" si="22">SUM(E70-F70)</f>
        <v>53</v>
      </c>
      <c r="H70" s="100">
        <f t="shared" si="13"/>
        <v>421</v>
      </c>
      <c r="I70" s="62">
        <f t="shared" ref="I70:I71" si="23">SUM(E70-H70)</f>
        <v>106</v>
      </c>
      <c r="J70" s="63">
        <f t="shared" si="15"/>
        <v>368</v>
      </c>
      <c r="K70" s="97">
        <f t="shared" ref="K70:K71" si="24">SUM(E70-J70)</f>
        <v>159</v>
      </c>
      <c r="L70" s="66"/>
      <c r="M70" s="21">
        <v>0</v>
      </c>
      <c r="N70" s="21">
        <v>1</v>
      </c>
      <c r="P70" s="21">
        <f t="shared" si="17"/>
        <v>0</v>
      </c>
      <c r="V70" s="21">
        <f t="shared" si="18"/>
        <v>0</v>
      </c>
      <c r="AB70" s="21">
        <f t="shared" si="19"/>
        <v>0</v>
      </c>
    </row>
    <row r="71" spans="1:28" ht="13.5" customHeight="1" x14ac:dyDescent="0.15">
      <c r="A71" s="126"/>
      <c r="B71" s="122" t="s">
        <v>49</v>
      </c>
      <c r="C71" s="123"/>
      <c r="D71" s="98">
        <v>20</v>
      </c>
      <c r="E71" s="62">
        <f t="shared" si="20"/>
        <v>210</v>
      </c>
      <c r="F71" s="63">
        <f t="shared" si="21"/>
        <v>189</v>
      </c>
      <c r="G71" s="99">
        <f t="shared" si="22"/>
        <v>21</v>
      </c>
      <c r="H71" s="100">
        <f t="shared" si="13"/>
        <v>168</v>
      </c>
      <c r="I71" s="62">
        <f t="shared" si="23"/>
        <v>42</v>
      </c>
      <c r="J71" s="63">
        <f t="shared" si="15"/>
        <v>147</v>
      </c>
      <c r="K71" s="97">
        <f t="shared" si="24"/>
        <v>63</v>
      </c>
      <c r="L71" s="66"/>
      <c r="M71" s="21">
        <v>0</v>
      </c>
      <c r="N71" s="67">
        <v>0</v>
      </c>
      <c r="P71" s="21">
        <f t="shared" si="17"/>
        <v>0</v>
      </c>
      <c r="V71" s="21">
        <f t="shared" si="18"/>
        <v>0</v>
      </c>
      <c r="AB71" s="21">
        <f t="shared" si="19"/>
        <v>0</v>
      </c>
    </row>
    <row r="72" spans="1:28" ht="13.5" customHeight="1" x14ac:dyDescent="0.15">
      <c r="A72" s="126"/>
      <c r="B72" s="121" t="s">
        <v>48</v>
      </c>
      <c r="C72" s="121"/>
      <c r="D72" s="68">
        <v>8.3000000000000004E-2</v>
      </c>
      <c r="E72" s="62"/>
      <c r="F72" s="63"/>
      <c r="G72" s="99"/>
      <c r="H72" s="100"/>
      <c r="I72" s="62"/>
      <c r="J72" s="63"/>
      <c r="K72" s="97"/>
    </row>
    <row r="73" spans="1:28" ht="13.5" customHeight="1" x14ac:dyDescent="0.15">
      <c r="A73" s="126"/>
      <c r="B73" s="140" t="s">
        <v>47</v>
      </c>
      <c r="C73" s="141"/>
      <c r="D73" s="68">
        <v>2.7E-2</v>
      </c>
      <c r="E73" s="62"/>
      <c r="F73" s="63"/>
      <c r="G73" s="99"/>
      <c r="H73" s="100"/>
      <c r="I73" s="64"/>
      <c r="J73" s="100"/>
      <c r="K73" s="97"/>
    </row>
    <row r="74" spans="1:28" ht="13.5" customHeight="1" x14ac:dyDescent="0.15">
      <c r="A74" s="127"/>
      <c r="B74" s="128" t="s">
        <v>46</v>
      </c>
      <c r="C74" s="129"/>
      <c r="D74" s="101">
        <v>1E-3</v>
      </c>
      <c r="E74" s="96"/>
      <c r="F74" s="102"/>
      <c r="G74" s="94"/>
      <c r="H74" s="102"/>
      <c r="I74" s="94"/>
      <c r="J74" s="95"/>
      <c r="K74" s="93"/>
    </row>
  </sheetData>
  <sheetProtection algorithmName="SHA-512" hashValue="rngkE7jhz1ISed7G0rojCutv3dZzRY70aNmRF1lRyDC06wWf+vom3TNXTJXJ6Q49e696rSnAwwkRoe0sxkw2bg==" saltValue="3odKJPinYBZ2kIbkqpthfw==" spinCount="100000" sheet="1" objects="1" scenarios="1"/>
  <mergeCells count="71">
    <mergeCell ref="B28:C28"/>
    <mergeCell ref="B22:C22"/>
    <mergeCell ref="B41:C41"/>
    <mergeCell ref="B42:C42"/>
    <mergeCell ref="B43:C43"/>
    <mergeCell ref="B38:C38"/>
    <mergeCell ref="B39:C39"/>
    <mergeCell ref="B40:C40"/>
    <mergeCell ref="B44:C44"/>
    <mergeCell ref="B73:C73"/>
    <mergeCell ref="B16:C16"/>
    <mergeCell ref="B17:C17"/>
    <mergeCell ref="B18:C18"/>
    <mergeCell ref="B19:C19"/>
    <mergeCell ref="B29:C29"/>
    <mergeCell ref="B30:C30"/>
    <mergeCell ref="B31:C31"/>
    <mergeCell ref="B26:C26"/>
    <mergeCell ref="B27:C27"/>
    <mergeCell ref="B24:C24"/>
    <mergeCell ref="B25:C25"/>
    <mergeCell ref="B51:C51"/>
    <mergeCell ref="B49:C49"/>
    <mergeCell ref="B53:C53"/>
    <mergeCell ref="A4:C4"/>
    <mergeCell ref="A5:C5"/>
    <mergeCell ref="A6:A15"/>
    <mergeCell ref="B6:B10"/>
    <mergeCell ref="B11:B15"/>
    <mergeCell ref="A16:A74"/>
    <mergeCell ref="B74:C74"/>
    <mergeCell ref="B52:C52"/>
    <mergeCell ref="B54:C54"/>
    <mergeCell ref="B55:C55"/>
    <mergeCell ref="B56:C56"/>
    <mergeCell ref="B57:C57"/>
    <mergeCell ref="B20:C20"/>
    <mergeCell ref="B21:C21"/>
    <mergeCell ref="B23:C23"/>
    <mergeCell ref="B32:C32"/>
    <mergeCell ref="B37:C37"/>
    <mergeCell ref="B33:C33"/>
    <mergeCell ref="B34:C34"/>
    <mergeCell ref="B35:C35"/>
    <mergeCell ref="B36:C36"/>
    <mergeCell ref="B58:C58"/>
    <mergeCell ref="B59:C59"/>
    <mergeCell ref="B60:C60"/>
    <mergeCell ref="B63:C63"/>
    <mergeCell ref="B67:C67"/>
    <mergeCell ref="B45:C45"/>
    <mergeCell ref="B46:C46"/>
    <mergeCell ref="B47:C47"/>
    <mergeCell ref="B48:C48"/>
    <mergeCell ref="B50:C50"/>
    <mergeCell ref="B72:C72"/>
    <mergeCell ref="B61:C61"/>
    <mergeCell ref="B62:C62"/>
    <mergeCell ref="B64:C64"/>
    <mergeCell ref="B65:C65"/>
    <mergeCell ref="B66:C66"/>
    <mergeCell ref="B68:C68"/>
    <mergeCell ref="B69:C69"/>
    <mergeCell ref="B70:C70"/>
    <mergeCell ref="B71:C71"/>
    <mergeCell ref="AD4:AF4"/>
    <mergeCell ref="AB3:AG3"/>
    <mergeCell ref="R4:T4"/>
    <mergeCell ref="P3:U3"/>
    <mergeCell ref="X4:Z4"/>
    <mergeCell ref="V3:AA3"/>
  </mergeCells>
  <phoneticPr fontId="3"/>
  <pageMargins left="0.6692913385826772" right="0.66929133858267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介護老人福祉施設</vt:lpstr>
      <vt:lpstr>算定データ</vt:lpstr>
      <vt:lpstr>介護老人福祉施設!Print_Area</vt:lpstr>
      <vt:lpstr>算定データ!Print_Area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yonemochi</cp:lastModifiedBy>
  <cp:lastPrinted>2021-04-16T07:47:06Z</cp:lastPrinted>
  <dcterms:created xsi:type="dcterms:W3CDTF">2018-04-12T00:21:58Z</dcterms:created>
  <dcterms:modified xsi:type="dcterms:W3CDTF">2021-04-22T05:19:05Z</dcterms:modified>
</cp:coreProperties>
</file>